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0" yWindow="0" windowWidth="28800" windowHeight="16160" tabRatio="518"/>
  </bookViews>
  <sheets>
    <sheet name="Model" sheetId="11" r:id="rId1"/>
    <sheet name="Faculty Info" sheetId="2" r:id="rId2"/>
    <sheet name="2013 Calendar - CR" sheetId="4" r:id="rId3"/>
    <sheet name="2013 Calendar - NIC" sheetId="5" r:id="rId4"/>
  </sheets>
  <definedNames>
    <definedName name="solver_adj" localSheetId="0" hidden="1">Model!$CL$3:$CL$144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itr" localSheetId="0" hidden="1">20000</definedName>
    <definedName name="solver_lhs1" localSheetId="0" hidden="1">Model!$CL$3:$CL$144</definedName>
    <definedName name="solver_lhs2" localSheetId="0" hidden="1">Model!$CL$3:$CL$144</definedName>
    <definedName name="solver_lhs3" localSheetId="0" hidden="1">Model!$CL$3:$CL$144</definedName>
    <definedName name="solver_lhs4" localSheetId="0" hidden="1">Model!$CL$3:$CL$144</definedName>
    <definedName name="solver_lhs5" localSheetId="0" hidden="1">Model!$CL$3:$CL$98</definedName>
    <definedName name="solver_lin" localSheetId="0" hidden="1">2</definedName>
    <definedName name="solver_mip" localSheetId="0" hidden="1">10000</definedName>
    <definedName name="solver_mni" localSheetId="0" hidden="1">500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10000</definedName>
    <definedName name="solver_num" localSheetId="0" hidden="1">3</definedName>
    <definedName name="solver_opt" localSheetId="0" hidden="1">Model!$B$43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hs1" localSheetId="0" hidden="1">39</definedName>
    <definedName name="solver_rhs2" localSheetId="0" hidden="1">integer</definedName>
    <definedName name="solver_rhs3" localSheetId="0" hidden="1">1</definedName>
    <definedName name="solver_rhs4" localSheetId="0" hidden="1">1</definedName>
    <definedName name="solver_rhs5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1000</definedName>
    <definedName name="solver_tol" localSheetId="0" hidden="1">0.05</definedName>
    <definedName name="solver_typ" localSheetId="0" hidden="1">2</definedName>
    <definedName name="solver_val" localSheetId="0" hidden="1">80</definedName>
    <definedName name="solver_ver" localSheetId="0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0" i="11" l="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3" i="11"/>
  <c r="L3" i="11"/>
  <c r="CM3" i="11"/>
  <c r="CM4" i="11"/>
  <c r="CM5" i="11"/>
  <c r="CM6" i="11"/>
  <c r="CM7" i="11"/>
  <c r="CM8" i="11"/>
  <c r="CM9" i="11"/>
  <c r="CM10" i="11"/>
  <c r="CM11" i="11"/>
  <c r="CM12" i="11"/>
  <c r="CM13" i="11"/>
  <c r="CM14" i="11"/>
  <c r="CM15" i="11"/>
  <c r="CM16" i="11"/>
  <c r="CM17" i="11"/>
  <c r="CM18" i="11"/>
  <c r="CM19" i="11"/>
  <c r="CM20" i="11"/>
  <c r="CM21" i="11"/>
  <c r="CM22" i="11"/>
  <c r="CM23" i="11"/>
  <c r="CM24" i="11"/>
  <c r="CM25" i="11"/>
  <c r="CM26" i="11"/>
  <c r="CM27" i="11"/>
  <c r="CM28" i="11"/>
  <c r="CM29" i="11"/>
  <c r="CM30" i="11"/>
  <c r="CM31" i="11"/>
  <c r="CM32" i="11"/>
  <c r="CM33" i="11"/>
  <c r="CM34" i="11"/>
  <c r="CM35" i="11"/>
  <c r="CM36" i="11"/>
  <c r="CM37" i="11"/>
  <c r="CM38" i="11"/>
  <c r="CM39" i="11"/>
  <c r="CM40" i="11"/>
  <c r="CM41" i="11"/>
  <c r="CM42" i="11"/>
  <c r="CM43" i="11"/>
  <c r="CM44" i="11"/>
  <c r="CM45" i="11"/>
  <c r="CM46" i="11"/>
  <c r="CM47" i="11"/>
  <c r="CM48" i="11"/>
  <c r="CM49" i="11"/>
  <c r="CM50" i="11"/>
  <c r="CM51" i="11"/>
  <c r="CM52" i="11"/>
  <c r="CM53" i="11"/>
  <c r="CM54" i="11"/>
  <c r="CM55" i="11"/>
  <c r="CM56" i="11"/>
  <c r="CM57" i="11"/>
  <c r="CM58" i="11"/>
  <c r="CM59" i="11"/>
  <c r="CM60" i="11"/>
  <c r="CM61" i="11"/>
  <c r="CM62" i="11"/>
  <c r="CM63" i="11"/>
  <c r="CM64" i="11"/>
  <c r="CM65" i="11"/>
  <c r="CM66" i="11"/>
  <c r="CM67" i="11"/>
  <c r="CM68" i="11"/>
  <c r="CM69" i="11"/>
  <c r="CM70" i="11"/>
  <c r="CM71" i="11"/>
  <c r="CM72" i="11"/>
  <c r="CM73" i="11"/>
  <c r="CM74" i="11"/>
  <c r="CM75" i="11"/>
  <c r="CM76" i="11"/>
  <c r="CM77" i="11"/>
  <c r="CM78" i="11"/>
  <c r="CM79" i="11"/>
  <c r="CM80" i="11"/>
  <c r="CM81" i="11"/>
  <c r="CM82" i="11"/>
  <c r="CM83" i="11"/>
  <c r="CM84" i="11"/>
  <c r="CM85" i="11"/>
  <c r="CM86" i="11"/>
  <c r="CM87" i="11"/>
  <c r="CM88" i="11"/>
  <c r="CM89" i="11"/>
  <c r="CM90" i="11"/>
  <c r="CM91" i="11"/>
  <c r="CM92" i="11"/>
  <c r="CM93" i="11"/>
  <c r="CM94" i="11"/>
  <c r="CM95" i="11"/>
  <c r="CM96" i="11"/>
  <c r="CM97" i="11"/>
  <c r="CM98" i="11"/>
  <c r="CM99" i="11"/>
  <c r="CM100" i="11"/>
  <c r="CM101" i="11"/>
  <c r="CM102" i="11"/>
  <c r="CM103" i="11"/>
  <c r="CM104" i="11"/>
  <c r="CM105" i="11"/>
  <c r="CM106" i="11"/>
  <c r="CM107" i="11"/>
  <c r="CM108" i="11"/>
  <c r="CM109" i="11"/>
  <c r="CM110" i="11"/>
  <c r="CM111" i="11"/>
  <c r="CM112" i="11"/>
  <c r="CM113" i="11"/>
  <c r="CM114" i="11"/>
  <c r="CM115" i="11"/>
  <c r="CM116" i="11"/>
  <c r="CM117" i="11"/>
  <c r="CM118" i="11"/>
  <c r="CM119" i="11"/>
  <c r="CM120" i="11"/>
  <c r="CM121" i="11"/>
  <c r="CM122" i="11"/>
  <c r="CM123" i="11"/>
  <c r="CM124" i="11"/>
  <c r="CM125" i="11"/>
  <c r="CM126" i="11"/>
  <c r="CM127" i="11"/>
  <c r="CM128" i="11"/>
  <c r="CM129" i="11"/>
  <c r="CM130" i="11"/>
  <c r="CM131" i="11"/>
  <c r="CM132" i="11"/>
  <c r="CM133" i="11"/>
  <c r="CM134" i="11"/>
  <c r="CM135" i="11"/>
  <c r="CM136" i="11"/>
  <c r="CM137" i="11"/>
  <c r="CM138" i="11"/>
  <c r="CM139" i="11"/>
  <c r="CM140" i="11"/>
  <c r="CM141" i="11"/>
  <c r="CM142" i="11"/>
  <c r="CM143" i="11"/>
  <c r="CM144" i="11"/>
  <c r="O3" i="11"/>
  <c r="P3" i="11"/>
  <c r="V3" i="11"/>
  <c r="R3" i="11"/>
  <c r="T3" i="11"/>
  <c r="W3" i="11"/>
  <c r="X3" i="11"/>
  <c r="AA3" i="11"/>
  <c r="Z3" i="11"/>
  <c r="AB3" i="11"/>
  <c r="AE3" i="11"/>
  <c r="AD3" i="11"/>
  <c r="AF3" i="11"/>
  <c r="CU48" i="11"/>
  <c r="CU102" i="11"/>
  <c r="CU105" i="11"/>
  <c r="CU119" i="11"/>
  <c r="CU3" i="11"/>
  <c r="CU4" i="11"/>
  <c r="CU5" i="11"/>
  <c r="CU6" i="11"/>
  <c r="CU7" i="11"/>
  <c r="CU8" i="11"/>
  <c r="CU9" i="11"/>
  <c r="CU10" i="11"/>
  <c r="CU11" i="11"/>
  <c r="CU12" i="11"/>
  <c r="CU13" i="11"/>
  <c r="CU14" i="11"/>
  <c r="CU15" i="11"/>
  <c r="CU16" i="11"/>
  <c r="CU17" i="11"/>
  <c r="CU18" i="11"/>
  <c r="CU19" i="11"/>
  <c r="CU20" i="11"/>
  <c r="CU21" i="11"/>
  <c r="CU22" i="11"/>
  <c r="CU23" i="11"/>
  <c r="CU24" i="11"/>
  <c r="CU25" i="11"/>
  <c r="CU26" i="11"/>
  <c r="CU27" i="11"/>
  <c r="CU28" i="11"/>
  <c r="CU29" i="11"/>
  <c r="CU30" i="11"/>
  <c r="CU31" i="11"/>
  <c r="CU32" i="11"/>
  <c r="CU33" i="11"/>
  <c r="CU34" i="11"/>
  <c r="CU35" i="11"/>
  <c r="CU36" i="11"/>
  <c r="CU37" i="11"/>
  <c r="CU38" i="11"/>
  <c r="CU39" i="11"/>
  <c r="CU40" i="11"/>
  <c r="CU41" i="11"/>
  <c r="CU42" i="11"/>
  <c r="CU43" i="11"/>
  <c r="CU44" i="11"/>
  <c r="CU45" i="11"/>
  <c r="CU46" i="11"/>
  <c r="CU47" i="11"/>
  <c r="CU49" i="11"/>
  <c r="CU50" i="11"/>
  <c r="CU51" i="11"/>
  <c r="CU52" i="11"/>
  <c r="CU53" i="11"/>
  <c r="CU54" i="11"/>
  <c r="CU55" i="11"/>
  <c r="CU56" i="11"/>
  <c r="CU57" i="11"/>
  <c r="CU58" i="11"/>
  <c r="CU59" i="11"/>
  <c r="CU60" i="11"/>
  <c r="CU61" i="11"/>
  <c r="CU62" i="11"/>
  <c r="CU63" i="11"/>
  <c r="CU64" i="11"/>
  <c r="CU65" i="11"/>
  <c r="CU66" i="11"/>
  <c r="CU67" i="11"/>
  <c r="CU68" i="11"/>
  <c r="CU69" i="11"/>
  <c r="CU70" i="11"/>
  <c r="CU71" i="11"/>
  <c r="CU72" i="11"/>
  <c r="CU73" i="11"/>
  <c r="CU74" i="11"/>
  <c r="CU75" i="11"/>
  <c r="CU76" i="11"/>
  <c r="CU77" i="11"/>
  <c r="CU78" i="11"/>
  <c r="CU79" i="11"/>
  <c r="CU80" i="11"/>
  <c r="CU81" i="11"/>
  <c r="CU82" i="11"/>
  <c r="CU83" i="11"/>
  <c r="CU84" i="11"/>
  <c r="CU85" i="11"/>
  <c r="CU86" i="11"/>
  <c r="CU87" i="11"/>
  <c r="CU88" i="11"/>
  <c r="CU89" i="11"/>
  <c r="CU90" i="11"/>
  <c r="CU91" i="11"/>
  <c r="CU92" i="11"/>
  <c r="CU93" i="11"/>
  <c r="CU94" i="11"/>
  <c r="CU95" i="11"/>
  <c r="CU96" i="11"/>
  <c r="CU97" i="11"/>
  <c r="CU98" i="11"/>
  <c r="CU99" i="11"/>
  <c r="CU100" i="11"/>
  <c r="CU101" i="11"/>
  <c r="CU103" i="11"/>
  <c r="CU104" i="11"/>
  <c r="CU106" i="11"/>
  <c r="CU107" i="11"/>
  <c r="CU108" i="11"/>
  <c r="CU109" i="11"/>
  <c r="CU110" i="11"/>
  <c r="CU111" i="11"/>
  <c r="CU112" i="11"/>
  <c r="CU113" i="11"/>
  <c r="CU114" i="11"/>
  <c r="CU115" i="11"/>
  <c r="CU116" i="11"/>
  <c r="CU117" i="11"/>
  <c r="CU118" i="11"/>
  <c r="CU120" i="11"/>
  <c r="CU121" i="11"/>
  <c r="CU122" i="11"/>
  <c r="CU123" i="11"/>
  <c r="CU124" i="11"/>
  <c r="CU125" i="11"/>
  <c r="CU126" i="11"/>
  <c r="CU127" i="11"/>
  <c r="CU128" i="11"/>
  <c r="CU129" i="11"/>
  <c r="CU130" i="11"/>
  <c r="CU131" i="11"/>
  <c r="CU132" i="11"/>
  <c r="CU133" i="11"/>
  <c r="CU134" i="11"/>
  <c r="CU135" i="11"/>
  <c r="CU136" i="11"/>
  <c r="CU137" i="11"/>
  <c r="CU138" i="11"/>
  <c r="CU139" i="11"/>
  <c r="CU140" i="11"/>
  <c r="CU141" i="11"/>
  <c r="CU142" i="11"/>
  <c r="CU143" i="11"/>
  <c r="CU144" i="11"/>
  <c r="AH3" i="11"/>
  <c r="AI3" i="11"/>
  <c r="AJ3" i="11"/>
  <c r="CV48" i="11"/>
  <c r="CV102" i="11"/>
  <c r="CV105" i="11"/>
  <c r="CV119" i="11"/>
  <c r="CV3" i="11"/>
  <c r="CV4" i="11"/>
  <c r="CV5" i="11"/>
  <c r="CV6" i="11"/>
  <c r="CV7" i="11"/>
  <c r="CV8" i="11"/>
  <c r="CV9" i="11"/>
  <c r="CV10" i="11"/>
  <c r="CV11" i="11"/>
  <c r="CV12" i="11"/>
  <c r="CV13" i="11"/>
  <c r="CV14" i="11"/>
  <c r="CV15" i="11"/>
  <c r="CV16" i="11"/>
  <c r="CV17" i="11"/>
  <c r="CV18" i="11"/>
  <c r="CV19" i="11"/>
  <c r="CV20" i="11"/>
  <c r="CV21" i="11"/>
  <c r="CV22" i="11"/>
  <c r="CV23" i="11"/>
  <c r="CV24" i="11"/>
  <c r="CV25" i="11"/>
  <c r="CV26" i="11"/>
  <c r="CV27" i="11"/>
  <c r="CV28" i="11"/>
  <c r="CV29" i="11"/>
  <c r="CV30" i="11"/>
  <c r="CV31" i="11"/>
  <c r="CV32" i="11"/>
  <c r="CV33" i="11"/>
  <c r="CV34" i="11"/>
  <c r="CV35" i="11"/>
  <c r="CV36" i="11"/>
  <c r="CV37" i="11"/>
  <c r="CV38" i="11"/>
  <c r="CV39" i="11"/>
  <c r="CV40" i="11"/>
  <c r="CV41" i="11"/>
  <c r="CV42" i="11"/>
  <c r="CV43" i="11"/>
  <c r="CV44" i="11"/>
  <c r="CV45" i="11"/>
  <c r="CV46" i="11"/>
  <c r="CV47" i="11"/>
  <c r="CV49" i="11"/>
  <c r="CV50" i="11"/>
  <c r="CV51" i="11"/>
  <c r="CV52" i="11"/>
  <c r="CV53" i="11"/>
  <c r="CV54" i="11"/>
  <c r="CV55" i="11"/>
  <c r="CV56" i="11"/>
  <c r="CV57" i="11"/>
  <c r="CV58" i="11"/>
  <c r="CV59" i="11"/>
  <c r="CV60" i="11"/>
  <c r="CV61" i="11"/>
  <c r="CV62" i="11"/>
  <c r="CV63" i="11"/>
  <c r="CV64" i="11"/>
  <c r="CV65" i="11"/>
  <c r="CV66" i="11"/>
  <c r="CV67" i="11"/>
  <c r="CV68" i="11"/>
  <c r="CV69" i="11"/>
  <c r="CV70" i="11"/>
  <c r="CV71" i="11"/>
  <c r="CV72" i="11"/>
  <c r="CV73" i="11"/>
  <c r="CV74" i="11"/>
  <c r="CV75" i="11"/>
  <c r="CV76" i="11"/>
  <c r="CV77" i="11"/>
  <c r="CV78" i="11"/>
  <c r="CV79" i="11"/>
  <c r="CV80" i="11"/>
  <c r="CV81" i="11"/>
  <c r="CV82" i="11"/>
  <c r="CV83" i="11"/>
  <c r="CV84" i="11"/>
  <c r="CV85" i="11"/>
  <c r="CV86" i="11"/>
  <c r="CV87" i="11"/>
  <c r="CV88" i="11"/>
  <c r="CV89" i="11"/>
  <c r="CV90" i="11"/>
  <c r="CV91" i="11"/>
  <c r="CV92" i="11"/>
  <c r="CV93" i="11"/>
  <c r="CV94" i="11"/>
  <c r="CV95" i="11"/>
  <c r="CV96" i="11"/>
  <c r="CV97" i="11"/>
  <c r="CV98" i="11"/>
  <c r="CV99" i="11"/>
  <c r="CV100" i="11"/>
  <c r="CV101" i="11"/>
  <c r="CV103" i="11"/>
  <c r="CV104" i="11"/>
  <c r="CV106" i="11"/>
  <c r="CV107" i="11"/>
  <c r="CV108" i="11"/>
  <c r="CV109" i="11"/>
  <c r="CV110" i="11"/>
  <c r="CV111" i="11"/>
  <c r="CV112" i="11"/>
  <c r="CV113" i="11"/>
  <c r="CV114" i="11"/>
  <c r="CV115" i="11"/>
  <c r="CV116" i="11"/>
  <c r="CV117" i="11"/>
  <c r="CV118" i="11"/>
  <c r="CV120" i="11"/>
  <c r="CV121" i="11"/>
  <c r="CV122" i="11"/>
  <c r="CV123" i="11"/>
  <c r="CV124" i="11"/>
  <c r="CV125" i="11"/>
  <c r="CV126" i="11"/>
  <c r="CV127" i="11"/>
  <c r="CV128" i="11"/>
  <c r="CV129" i="11"/>
  <c r="CV130" i="11"/>
  <c r="CV131" i="11"/>
  <c r="CV132" i="11"/>
  <c r="CV133" i="11"/>
  <c r="CV134" i="11"/>
  <c r="CV135" i="11"/>
  <c r="CV136" i="11"/>
  <c r="CV137" i="11"/>
  <c r="CV138" i="11"/>
  <c r="CV139" i="11"/>
  <c r="CV140" i="11"/>
  <c r="CV141" i="11"/>
  <c r="CV142" i="11"/>
  <c r="CV143" i="11"/>
  <c r="CV144" i="11"/>
  <c r="AL3" i="11"/>
  <c r="AM3" i="11"/>
  <c r="AN3" i="11"/>
  <c r="CW48" i="11"/>
  <c r="CW102" i="11"/>
  <c r="CW105" i="11"/>
  <c r="CW119" i="11"/>
  <c r="CW3" i="11"/>
  <c r="CW4" i="11"/>
  <c r="CW5" i="11"/>
  <c r="CW6" i="11"/>
  <c r="CW7" i="11"/>
  <c r="CW8" i="11"/>
  <c r="CW9" i="11"/>
  <c r="CW10" i="11"/>
  <c r="CW11" i="11"/>
  <c r="CW12" i="11"/>
  <c r="CW13" i="11"/>
  <c r="CW14" i="11"/>
  <c r="CW15" i="11"/>
  <c r="CW16" i="11"/>
  <c r="CW17" i="11"/>
  <c r="CW18" i="11"/>
  <c r="CW19" i="11"/>
  <c r="CW20" i="11"/>
  <c r="CW21" i="11"/>
  <c r="CW22" i="11"/>
  <c r="CW23" i="11"/>
  <c r="CW24" i="11"/>
  <c r="CW25" i="11"/>
  <c r="CW26" i="11"/>
  <c r="CW27" i="11"/>
  <c r="CW28" i="11"/>
  <c r="CW29" i="11"/>
  <c r="CW30" i="11"/>
  <c r="CW31" i="11"/>
  <c r="CW32" i="11"/>
  <c r="CW33" i="11"/>
  <c r="CW34" i="11"/>
  <c r="CW35" i="11"/>
  <c r="CW36" i="11"/>
  <c r="CW37" i="11"/>
  <c r="CW38" i="11"/>
  <c r="CW39" i="11"/>
  <c r="CW40" i="11"/>
  <c r="CW41" i="11"/>
  <c r="CW42" i="11"/>
  <c r="CW43" i="11"/>
  <c r="CW44" i="11"/>
  <c r="CW45" i="11"/>
  <c r="CW46" i="11"/>
  <c r="CW47" i="11"/>
  <c r="CW49" i="11"/>
  <c r="CW50" i="11"/>
  <c r="CW51" i="11"/>
  <c r="CW52" i="11"/>
  <c r="CW53" i="11"/>
  <c r="CW54" i="11"/>
  <c r="CW55" i="11"/>
  <c r="CW56" i="11"/>
  <c r="CW57" i="11"/>
  <c r="CW58" i="11"/>
  <c r="CW59" i="11"/>
  <c r="CW60" i="11"/>
  <c r="CW61" i="11"/>
  <c r="CW62" i="11"/>
  <c r="CW63" i="11"/>
  <c r="CW64" i="11"/>
  <c r="CW65" i="11"/>
  <c r="CW66" i="11"/>
  <c r="CW67" i="11"/>
  <c r="CW68" i="11"/>
  <c r="CW69" i="11"/>
  <c r="CW70" i="11"/>
  <c r="CW71" i="11"/>
  <c r="CW72" i="11"/>
  <c r="CW73" i="11"/>
  <c r="CW74" i="11"/>
  <c r="CW75" i="11"/>
  <c r="CW76" i="11"/>
  <c r="CW77" i="11"/>
  <c r="CW78" i="11"/>
  <c r="CW79" i="11"/>
  <c r="CW80" i="11"/>
  <c r="CW81" i="11"/>
  <c r="CW82" i="11"/>
  <c r="CW83" i="11"/>
  <c r="CW84" i="11"/>
  <c r="CW85" i="11"/>
  <c r="CW86" i="11"/>
  <c r="CW87" i="11"/>
  <c r="CW88" i="11"/>
  <c r="CW89" i="11"/>
  <c r="CW90" i="11"/>
  <c r="CW91" i="11"/>
  <c r="CW92" i="11"/>
  <c r="CW93" i="11"/>
  <c r="CW94" i="11"/>
  <c r="CW95" i="11"/>
  <c r="CW96" i="11"/>
  <c r="CW97" i="11"/>
  <c r="CW98" i="11"/>
  <c r="CW99" i="11"/>
  <c r="CW100" i="11"/>
  <c r="CW101" i="11"/>
  <c r="CW103" i="11"/>
  <c r="CW104" i="11"/>
  <c r="CW106" i="11"/>
  <c r="CW107" i="11"/>
  <c r="CW108" i="11"/>
  <c r="CW109" i="11"/>
  <c r="CW110" i="11"/>
  <c r="CW111" i="11"/>
  <c r="CW112" i="11"/>
  <c r="CW113" i="11"/>
  <c r="CW114" i="11"/>
  <c r="CW115" i="11"/>
  <c r="CW116" i="11"/>
  <c r="CW117" i="11"/>
  <c r="CW118" i="11"/>
  <c r="CW120" i="11"/>
  <c r="CW121" i="11"/>
  <c r="CW122" i="11"/>
  <c r="CW123" i="11"/>
  <c r="CW124" i="11"/>
  <c r="CW125" i="11"/>
  <c r="CW126" i="11"/>
  <c r="CW127" i="11"/>
  <c r="CW128" i="11"/>
  <c r="CW129" i="11"/>
  <c r="CW130" i="11"/>
  <c r="CW131" i="11"/>
  <c r="CW132" i="11"/>
  <c r="CW133" i="11"/>
  <c r="CW134" i="11"/>
  <c r="CW135" i="11"/>
  <c r="CW136" i="11"/>
  <c r="CW137" i="11"/>
  <c r="CW138" i="11"/>
  <c r="CW139" i="11"/>
  <c r="CW140" i="11"/>
  <c r="CW141" i="11"/>
  <c r="CW142" i="11"/>
  <c r="CW143" i="11"/>
  <c r="CW144" i="11"/>
  <c r="AP3" i="11"/>
  <c r="AQ3" i="11"/>
  <c r="AR3" i="11"/>
  <c r="CX48" i="11"/>
  <c r="CX102" i="11"/>
  <c r="CX105" i="11"/>
  <c r="CX119" i="11"/>
  <c r="CX3" i="11"/>
  <c r="CX4" i="11"/>
  <c r="CX5" i="11"/>
  <c r="CX6" i="11"/>
  <c r="CX7" i="11"/>
  <c r="CX8" i="11"/>
  <c r="CX9" i="11"/>
  <c r="CX10" i="11"/>
  <c r="CX11" i="11"/>
  <c r="CX12" i="11"/>
  <c r="CX13" i="11"/>
  <c r="CX14" i="11"/>
  <c r="CX15" i="11"/>
  <c r="CX16" i="11"/>
  <c r="CX17" i="11"/>
  <c r="CX18" i="11"/>
  <c r="CX19" i="11"/>
  <c r="CX20" i="11"/>
  <c r="CX21" i="11"/>
  <c r="CX22" i="11"/>
  <c r="CX23" i="11"/>
  <c r="CX24" i="11"/>
  <c r="CX25" i="11"/>
  <c r="CX26" i="11"/>
  <c r="CX27" i="11"/>
  <c r="CX28" i="11"/>
  <c r="CX29" i="11"/>
  <c r="CX30" i="11"/>
  <c r="CX31" i="11"/>
  <c r="CX32" i="11"/>
  <c r="CX33" i="11"/>
  <c r="CX34" i="11"/>
  <c r="CX35" i="11"/>
  <c r="CX36" i="11"/>
  <c r="CX37" i="11"/>
  <c r="CX38" i="11"/>
  <c r="CX39" i="11"/>
  <c r="CX40" i="11"/>
  <c r="CX41" i="11"/>
  <c r="CX42" i="11"/>
  <c r="CX43" i="11"/>
  <c r="CX44" i="11"/>
  <c r="CX45" i="11"/>
  <c r="CX46" i="11"/>
  <c r="CX47" i="11"/>
  <c r="CX49" i="11"/>
  <c r="CX50" i="11"/>
  <c r="CX51" i="11"/>
  <c r="CX52" i="11"/>
  <c r="CX53" i="11"/>
  <c r="CX54" i="11"/>
  <c r="CX55" i="11"/>
  <c r="CX56" i="11"/>
  <c r="CX57" i="11"/>
  <c r="CX58" i="11"/>
  <c r="CX59" i="11"/>
  <c r="CX60" i="11"/>
  <c r="CX61" i="11"/>
  <c r="CX62" i="11"/>
  <c r="CX63" i="11"/>
  <c r="CX64" i="11"/>
  <c r="CX65" i="11"/>
  <c r="CX66" i="11"/>
  <c r="CX67" i="11"/>
  <c r="CX68" i="11"/>
  <c r="CX69" i="11"/>
  <c r="CX70" i="11"/>
  <c r="CX71" i="11"/>
  <c r="CX72" i="11"/>
  <c r="CX73" i="11"/>
  <c r="CX74" i="11"/>
  <c r="CX75" i="11"/>
  <c r="CX76" i="11"/>
  <c r="CX77" i="11"/>
  <c r="CX78" i="11"/>
  <c r="CX79" i="11"/>
  <c r="CX80" i="11"/>
  <c r="CX81" i="11"/>
  <c r="CX82" i="11"/>
  <c r="CX83" i="11"/>
  <c r="CX84" i="11"/>
  <c r="CX85" i="11"/>
  <c r="CX86" i="11"/>
  <c r="CX87" i="11"/>
  <c r="CX88" i="11"/>
  <c r="CX89" i="11"/>
  <c r="CX90" i="11"/>
  <c r="CX91" i="11"/>
  <c r="CX92" i="11"/>
  <c r="CX93" i="11"/>
  <c r="CX94" i="11"/>
  <c r="CX95" i="11"/>
  <c r="CX96" i="11"/>
  <c r="CX97" i="11"/>
  <c r="CX98" i="11"/>
  <c r="CX99" i="11"/>
  <c r="CX100" i="11"/>
  <c r="CX101" i="11"/>
  <c r="CX103" i="11"/>
  <c r="CX104" i="11"/>
  <c r="CX106" i="11"/>
  <c r="CX107" i="11"/>
  <c r="CX108" i="11"/>
  <c r="CX109" i="11"/>
  <c r="CX110" i="11"/>
  <c r="CX111" i="11"/>
  <c r="CX112" i="11"/>
  <c r="CX113" i="11"/>
  <c r="CX114" i="11"/>
  <c r="CX115" i="11"/>
  <c r="CX116" i="11"/>
  <c r="CX117" i="11"/>
  <c r="CX118" i="11"/>
  <c r="CX120" i="11"/>
  <c r="CX121" i="11"/>
  <c r="CX122" i="11"/>
  <c r="CX123" i="11"/>
  <c r="CX124" i="11"/>
  <c r="CX125" i="11"/>
  <c r="CX126" i="11"/>
  <c r="CX127" i="11"/>
  <c r="CX128" i="11"/>
  <c r="CX129" i="11"/>
  <c r="CX130" i="11"/>
  <c r="CX131" i="11"/>
  <c r="CX132" i="11"/>
  <c r="CX133" i="11"/>
  <c r="CX134" i="11"/>
  <c r="CX135" i="11"/>
  <c r="CX136" i="11"/>
  <c r="CX137" i="11"/>
  <c r="CX138" i="11"/>
  <c r="CX139" i="11"/>
  <c r="CX140" i="11"/>
  <c r="CX141" i="11"/>
  <c r="CX142" i="11"/>
  <c r="CX143" i="11"/>
  <c r="CX144" i="11"/>
  <c r="AT3" i="11"/>
  <c r="AU3" i="11"/>
  <c r="AV3" i="11"/>
  <c r="AY3" i="11"/>
  <c r="AX3" i="11"/>
  <c r="AZ3" i="11"/>
  <c r="BC3" i="11"/>
  <c r="BD3" i="11"/>
  <c r="BF3" i="11"/>
  <c r="BG3" i="11"/>
  <c r="BI3" i="11"/>
  <c r="BJ3" i="11"/>
  <c r="BL3" i="11"/>
  <c r="BM3" i="11"/>
  <c r="BO3" i="11"/>
  <c r="BP3" i="11"/>
  <c r="BR3" i="11"/>
  <c r="BS3" i="11"/>
  <c r="BU3" i="11"/>
  <c r="BV3" i="11"/>
  <c r="BX3" i="11"/>
  <c r="BY3" i="11"/>
  <c r="CA3" i="11"/>
  <c r="CB3" i="11"/>
  <c r="CD3" i="11"/>
  <c r="CE3" i="11"/>
  <c r="CG3" i="11"/>
  <c r="CH3" i="11"/>
  <c r="B3" i="11"/>
  <c r="L4" i="11"/>
  <c r="O4" i="11"/>
  <c r="P4" i="11"/>
  <c r="S4" i="11"/>
  <c r="V4" i="11"/>
  <c r="R4" i="11"/>
  <c r="T4" i="11"/>
  <c r="X4" i="11"/>
  <c r="AA4" i="11"/>
  <c r="Z4" i="11"/>
  <c r="AB4" i="11"/>
  <c r="AE4" i="11"/>
  <c r="AD4" i="11"/>
  <c r="AF4" i="11"/>
  <c r="AH4" i="11"/>
  <c r="AI4" i="11"/>
  <c r="AJ4" i="11"/>
  <c r="AL4" i="11"/>
  <c r="AM4" i="11"/>
  <c r="AN4" i="11"/>
  <c r="AP4" i="11"/>
  <c r="AQ4" i="11"/>
  <c r="AR4" i="11"/>
  <c r="AT4" i="11"/>
  <c r="AU4" i="11"/>
  <c r="AV4" i="11"/>
  <c r="AY4" i="11"/>
  <c r="AX4" i="11"/>
  <c r="AZ4" i="11"/>
  <c r="BC4" i="11"/>
  <c r="BD4" i="11"/>
  <c r="BF4" i="11"/>
  <c r="BG4" i="11"/>
  <c r="BI4" i="11"/>
  <c r="BJ4" i="11"/>
  <c r="BL4" i="11"/>
  <c r="BM4" i="11"/>
  <c r="BO4" i="11"/>
  <c r="BP4" i="11"/>
  <c r="BR4" i="11"/>
  <c r="BS4" i="11"/>
  <c r="BU4" i="11"/>
  <c r="BV4" i="11"/>
  <c r="BX4" i="11"/>
  <c r="BY4" i="11"/>
  <c r="CA4" i="11"/>
  <c r="CB4" i="11"/>
  <c r="CD4" i="11"/>
  <c r="CE4" i="11"/>
  <c r="CG4" i="11"/>
  <c r="CH4" i="11"/>
  <c r="B4" i="11"/>
  <c r="L5" i="11"/>
  <c r="O5" i="11"/>
  <c r="P5" i="11"/>
  <c r="S5" i="11"/>
  <c r="V5" i="11"/>
  <c r="R5" i="11"/>
  <c r="T5" i="11"/>
  <c r="X5" i="11"/>
  <c r="AA5" i="11"/>
  <c r="Z5" i="11"/>
  <c r="AB5" i="11"/>
  <c r="AE5" i="11"/>
  <c r="AD5" i="11"/>
  <c r="AF5" i="11"/>
  <c r="AH5" i="11"/>
  <c r="AI5" i="11"/>
  <c r="AJ5" i="11"/>
  <c r="AL5" i="11"/>
  <c r="AM5" i="11"/>
  <c r="AN5" i="11"/>
  <c r="AP5" i="11"/>
  <c r="AQ5" i="11"/>
  <c r="AR5" i="11"/>
  <c r="AT5" i="11"/>
  <c r="AU5" i="11"/>
  <c r="AV5" i="11"/>
  <c r="AY5" i="11"/>
  <c r="AX5" i="11"/>
  <c r="AZ5" i="11"/>
  <c r="BC5" i="11"/>
  <c r="BD5" i="11"/>
  <c r="BF5" i="11"/>
  <c r="BG5" i="11"/>
  <c r="BI5" i="11"/>
  <c r="BJ5" i="11"/>
  <c r="BL5" i="11"/>
  <c r="BM5" i="11"/>
  <c r="BO5" i="11"/>
  <c r="BP5" i="11"/>
  <c r="BR5" i="11"/>
  <c r="BS5" i="11"/>
  <c r="BU5" i="11"/>
  <c r="BV5" i="11"/>
  <c r="BX5" i="11"/>
  <c r="BY5" i="11"/>
  <c r="CA5" i="11"/>
  <c r="CB5" i="11"/>
  <c r="CD5" i="11"/>
  <c r="CE5" i="11"/>
  <c r="CG5" i="11"/>
  <c r="CH5" i="11"/>
  <c r="B5" i="11"/>
  <c r="L6" i="11"/>
  <c r="O6" i="11"/>
  <c r="P6" i="11"/>
  <c r="S6" i="11"/>
  <c r="V6" i="11"/>
  <c r="R6" i="11"/>
  <c r="T6" i="11"/>
  <c r="X6" i="11"/>
  <c r="AA6" i="11"/>
  <c r="Z6" i="11"/>
  <c r="AB6" i="11"/>
  <c r="AE6" i="11"/>
  <c r="AD6" i="11"/>
  <c r="AF6" i="11"/>
  <c r="AH6" i="11"/>
  <c r="AI6" i="11"/>
  <c r="AJ6" i="11"/>
  <c r="AL6" i="11"/>
  <c r="AM6" i="11"/>
  <c r="AN6" i="11"/>
  <c r="AP6" i="11"/>
  <c r="AQ6" i="11"/>
  <c r="AR6" i="11"/>
  <c r="AT6" i="11"/>
  <c r="AU6" i="11"/>
  <c r="AV6" i="11"/>
  <c r="AY6" i="11"/>
  <c r="AX6" i="11"/>
  <c r="AZ6" i="11"/>
  <c r="BC6" i="11"/>
  <c r="BD6" i="11"/>
  <c r="BF6" i="11"/>
  <c r="BG6" i="11"/>
  <c r="BI6" i="11"/>
  <c r="BJ6" i="11"/>
  <c r="BL6" i="11"/>
  <c r="BM6" i="11"/>
  <c r="BO6" i="11"/>
  <c r="BP6" i="11"/>
  <c r="BR6" i="11"/>
  <c r="BS6" i="11"/>
  <c r="BU6" i="11"/>
  <c r="BV6" i="11"/>
  <c r="BX6" i="11"/>
  <c r="BY6" i="11"/>
  <c r="CA6" i="11"/>
  <c r="CB6" i="11"/>
  <c r="CD6" i="11"/>
  <c r="CE6" i="11"/>
  <c r="CG6" i="11"/>
  <c r="CH6" i="11"/>
  <c r="B6" i="11"/>
  <c r="L7" i="11"/>
  <c r="O7" i="11"/>
  <c r="P7" i="11"/>
  <c r="S7" i="11"/>
  <c r="V7" i="11"/>
  <c r="R7" i="11"/>
  <c r="T7" i="11"/>
  <c r="X7" i="11"/>
  <c r="AA7" i="11"/>
  <c r="Z7" i="11"/>
  <c r="AB7" i="11"/>
  <c r="AE7" i="11"/>
  <c r="AD7" i="11"/>
  <c r="AF7" i="11"/>
  <c r="AH7" i="11"/>
  <c r="AI7" i="11"/>
  <c r="AJ7" i="11"/>
  <c r="AL7" i="11"/>
  <c r="AM7" i="11"/>
  <c r="AN7" i="11"/>
  <c r="AP7" i="11"/>
  <c r="AQ7" i="11"/>
  <c r="AR7" i="11"/>
  <c r="AT7" i="11"/>
  <c r="AU7" i="11"/>
  <c r="AV7" i="11"/>
  <c r="AY7" i="11"/>
  <c r="AX7" i="11"/>
  <c r="AZ7" i="11"/>
  <c r="BC7" i="11"/>
  <c r="BD7" i="11"/>
  <c r="BF7" i="11"/>
  <c r="BG7" i="11"/>
  <c r="BI7" i="11"/>
  <c r="BJ7" i="11"/>
  <c r="BL7" i="11"/>
  <c r="BM7" i="11"/>
  <c r="BO7" i="11"/>
  <c r="BP7" i="11"/>
  <c r="BR7" i="11"/>
  <c r="BS7" i="11"/>
  <c r="BU7" i="11"/>
  <c r="BV7" i="11"/>
  <c r="BX7" i="11"/>
  <c r="BY7" i="11"/>
  <c r="CA7" i="11"/>
  <c r="CB7" i="11"/>
  <c r="CD7" i="11"/>
  <c r="CE7" i="11"/>
  <c r="CG7" i="11"/>
  <c r="CH7" i="11"/>
  <c r="B7" i="11"/>
  <c r="L8" i="11"/>
  <c r="O8" i="11"/>
  <c r="P8" i="11"/>
  <c r="V8" i="11"/>
  <c r="R8" i="11"/>
  <c r="T8" i="11"/>
  <c r="W8" i="11"/>
  <c r="X8" i="11"/>
  <c r="AA8" i="11"/>
  <c r="Z8" i="11"/>
  <c r="AB8" i="11"/>
  <c r="AE8" i="11"/>
  <c r="AD8" i="11"/>
  <c r="AF8" i="11"/>
  <c r="AH8" i="11"/>
  <c r="AI8" i="11"/>
  <c r="AJ8" i="11"/>
  <c r="AL8" i="11"/>
  <c r="AM8" i="11"/>
  <c r="AN8" i="11"/>
  <c r="AP8" i="11"/>
  <c r="AQ8" i="11"/>
  <c r="AR8" i="11"/>
  <c r="AT8" i="11"/>
  <c r="AU8" i="11"/>
  <c r="AV8" i="11"/>
  <c r="AY8" i="11"/>
  <c r="AX8" i="11"/>
  <c r="AZ8" i="11"/>
  <c r="BC8" i="11"/>
  <c r="BD8" i="11"/>
  <c r="BF8" i="11"/>
  <c r="BG8" i="11"/>
  <c r="BI8" i="11"/>
  <c r="BJ8" i="11"/>
  <c r="BL8" i="11"/>
  <c r="BM8" i="11"/>
  <c r="BO8" i="11"/>
  <c r="BP8" i="11"/>
  <c r="BR8" i="11"/>
  <c r="BS8" i="11"/>
  <c r="BU8" i="11"/>
  <c r="BV8" i="11"/>
  <c r="BX8" i="11"/>
  <c r="BY8" i="11"/>
  <c r="CA8" i="11"/>
  <c r="CB8" i="11"/>
  <c r="CD8" i="11"/>
  <c r="CE8" i="11"/>
  <c r="CG8" i="11"/>
  <c r="CH8" i="11"/>
  <c r="B8" i="11"/>
  <c r="L9" i="11"/>
  <c r="O9" i="11"/>
  <c r="P9" i="11"/>
  <c r="V9" i="11"/>
  <c r="R9" i="11"/>
  <c r="T9" i="11"/>
  <c r="W9" i="11"/>
  <c r="X9" i="11"/>
  <c r="AA9" i="11"/>
  <c r="Z9" i="11"/>
  <c r="AB9" i="11"/>
  <c r="AE9" i="11"/>
  <c r="AD9" i="11"/>
  <c r="AF9" i="11"/>
  <c r="AH9" i="11"/>
  <c r="AI9" i="11"/>
  <c r="AJ9" i="11"/>
  <c r="AL9" i="11"/>
  <c r="AM9" i="11"/>
  <c r="AN9" i="11"/>
  <c r="AP9" i="11"/>
  <c r="AQ9" i="11"/>
  <c r="AR9" i="11"/>
  <c r="AT9" i="11"/>
  <c r="AU9" i="11"/>
  <c r="AV9" i="11"/>
  <c r="AY9" i="11"/>
  <c r="AX9" i="11"/>
  <c r="AZ9" i="11"/>
  <c r="BC9" i="11"/>
  <c r="BD9" i="11"/>
  <c r="BF9" i="11"/>
  <c r="BG9" i="11"/>
  <c r="BI9" i="11"/>
  <c r="BJ9" i="11"/>
  <c r="BL9" i="11"/>
  <c r="BM9" i="11"/>
  <c r="BO9" i="11"/>
  <c r="BP9" i="11"/>
  <c r="BR9" i="11"/>
  <c r="BS9" i="11"/>
  <c r="BU9" i="11"/>
  <c r="BV9" i="11"/>
  <c r="BX9" i="11"/>
  <c r="BY9" i="11"/>
  <c r="CA9" i="11"/>
  <c r="CB9" i="11"/>
  <c r="CD9" i="11"/>
  <c r="CE9" i="11"/>
  <c r="CG9" i="11"/>
  <c r="CH9" i="11"/>
  <c r="B9" i="11"/>
  <c r="L10" i="11"/>
  <c r="O10" i="11"/>
  <c r="P10" i="11"/>
  <c r="S10" i="11"/>
  <c r="V10" i="11"/>
  <c r="R10" i="11"/>
  <c r="T10" i="11"/>
  <c r="X10" i="11"/>
  <c r="AA10" i="11"/>
  <c r="Z10" i="11"/>
  <c r="AB10" i="11"/>
  <c r="AE10" i="11"/>
  <c r="AD10" i="11"/>
  <c r="AF10" i="11"/>
  <c r="AH10" i="11"/>
  <c r="AI10" i="11"/>
  <c r="AJ10" i="11"/>
  <c r="AL10" i="11"/>
  <c r="AM10" i="11"/>
  <c r="AN10" i="11"/>
  <c r="AP10" i="11"/>
  <c r="AQ10" i="11"/>
  <c r="AR10" i="11"/>
  <c r="AT10" i="11"/>
  <c r="AU10" i="11"/>
  <c r="AV10" i="11"/>
  <c r="AY10" i="11"/>
  <c r="AX10" i="11"/>
  <c r="AZ10" i="11"/>
  <c r="BC10" i="11"/>
  <c r="BD10" i="11"/>
  <c r="BF10" i="11"/>
  <c r="BG10" i="11"/>
  <c r="BI10" i="11"/>
  <c r="BJ10" i="11"/>
  <c r="BL10" i="11"/>
  <c r="BM10" i="11"/>
  <c r="BO10" i="11"/>
  <c r="BP10" i="11"/>
  <c r="BR10" i="11"/>
  <c r="BS10" i="11"/>
  <c r="BU10" i="11"/>
  <c r="BV10" i="11"/>
  <c r="BX10" i="11"/>
  <c r="BY10" i="11"/>
  <c r="CA10" i="11"/>
  <c r="CB10" i="11"/>
  <c r="CD10" i="11"/>
  <c r="CE10" i="11"/>
  <c r="CG10" i="11"/>
  <c r="CH10" i="11"/>
  <c r="B10" i="11"/>
  <c r="L11" i="11"/>
  <c r="O11" i="11"/>
  <c r="P11" i="11"/>
  <c r="V11" i="11"/>
  <c r="R11" i="11"/>
  <c r="T11" i="11"/>
  <c r="W11" i="11"/>
  <c r="X11" i="11"/>
  <c r="AA11" i="11"/>
  <c r="Z11" i="11"/>
  <c r="AB11" i="11"/>
  <c r="AE11" i="11"/>
  <c r="AD11" i="11"/>
  <c r="AF11" i="11"/>
  <c r="AH11" i="11"/>
  <c r="AI11" i="11"/>
  <c r="AJ11" i="11"/>
  <c r="AL11" i="11"/>
  <c r="AM11" i="11"/>
  <c r="AN11" i="11"/>
  <c r="AP11" i="11"/>
  <c r="AQ11" i="11"/>
  <c r="AR11" i="11"/>
  <c r="AT11" i="11"/>
  <c r="AU11" i="11"/>
  <c r="AV11" i="11"/>
  <c r="AY11" i="11"/>
  <c r="AX11" i="11"/>
  <c r="AZ11" i="11"/>
  <c r="BC11" i="11"/>
  <c r="BD11" i="11"/>
  <c r="BF11" i="11"/>
  <c r="BG11" i="11"/>
  <c r="BI11" i="11"/>
  <c r="BJ11" i="11"/>
  <c r="BL11" i="11"/>
  <c r="BM11" i="11"/>
  <c r="BO11" i="11"/>
  <c r="BP11" i="11"/>
  <c r="BR11" i="11"/>
  <c r="BS11" i="11"/>
  <c r="BU11" i="11"/>
  <c r="BV11" i="11"/>
  <c r="BX11" i="11"/>
  <c r="BY11" i="11"/>
  <c r="CA11" i="11"/>
  <c r="CB11" i="11"/>
  <c r="CD11" i="11"/>
  <c r="CE11" i="11"/>
  <c r="CG11" i="11"/>
  <c r="CH11" i="11"/>
  <c r="B11" i="11"/>
  <c r="L12" i="11"/>
  <c r="O12" i="11"/>
  <c r="P12" i="11"/>
  <c r="V12" i="11"/>
  <c r="R12" i="11"/>
  <c r="T12" i="11"/>
  <c r="W12" i="11"/>
  <c r="X12" i="11"/>
  <c r="AA12" i="11"/>
  <c r="Z12" i="11"/>
  <c r="AB12" i="11"/>
  <c r="AE12" i="11"/>
  <c r="AD12" i="11"/>
  <c r="AF12" i="11"/>
  <c r="AH12" i="11"/>
  <c r="AI12" i="11"/>
  <c r="AJ12" i="11"/>
  <c r="AL12" i="11"/>
  <c r="AM12" i="11"/>
  <c r="AN12" i="11"/>
  <c r="AP12" i="11"/>
  <c r="AQ12" i="11"/>
  <c r="AR12" i="11"/>
  <c r="AT12" i="11"/>
  <c r="AU12" i="11"/>
  <c r="AV12" i="11"/>
  <c r="AY12" i="11"/>
  <c r="AX12" i="11"/>
  <c r="AZ12" i="11"/>
  <c r="BC12" i="11"/>
  <c r="BD12" i="11"/>
  <c r="BF12" i="11"/>
  <c r="BG12" i="11"/>
  <c r="BI12" i="11"/>
  <c r="BJ12" i="11"/>
  <c r="BL12" i="11"/>
  <c r="BM12" i="11"/>
  <c r="BO12" i="11"/>
  <c r="BP12" i="11"/>
  <c r="BR12" i="11"/>
  <c r="BS12" i="11"/>
  <c r="BU12" i="11"/>
  <c r="BV12" i="11"/>
  <c r="BX12" i="11"/>
  <c r="BY12" i="11"/>
  <c r="CA12" i="11"/>
  <c r="CB12" i="11"/>
  <c r="CD12" i="11"/>
  <c r="CE12" i="11"/>
  <c r="CG12" i="11"/>
  <c r="CH12" i="11"/>
  <c r="B12" i="11"/>
  <c r="L13" i="11"/>
  <c r="O13" i="11"/>
  <c r="P13" i="11"/>
  <c r="S13" i="11"/>
  <c r="V13" i="11"/>
  <c r="R13" i="11"/>
  <c r="T13" i="11"/>
  <c r="X13" i="11"/>
  <c r="AA13" i="11"/>
  <c r="Z13" i="11"/>
  <c r="AB13" i="11"/>
  <c r="AE13" i="11"/>
  <c r="AD13" i="11"/>
  <c r="AF13" i="11"/>
  <c r="AH13" i="11"/>
  <c r="AI13" i="11"/>
  <c r="AJ13" i="11"/>
  <c r="AL13" i="11"/>
  <c r="AM13" i="11"/>
  <c r="AN13" i="11"/>
  <c r="AP13" i="11"/>
  <c r="AQ13" i="11"/>
  <c r="AR13" i="11"/>
  <c r="AT13" i="11"/>
  <c r="AU13" i="11"/>
  <c r="AV13" i="11"/>
  <c r="AY13" i="11"/>
  <c r="AX13" i="11"/>
  <c r="AZ13" i="11"/>
  <c r="BC13" i="11"/>
  <c r="BD13" i="11"/>
  <c r="BF13" i="11"/>
  <c r="BG13" i="11"/>
  <c r="BI13" i="11"/>
  <c r="BJ13" i="11"/>
  <c r="BL13" i="11"/>
  <c r="BM13" i="11"/>
  <c r="BO13" i="11"/>
  <c r="BP13" i="11"/>
  <c r="BR13" i="11"/>
  <c r="BS13" i="11"/>
  <c r="BU13" i="11"/>
  <c r="BV13" i="11"/>
  <c r="BX13" i="11"/>
  <c r="BY13" i="11"/>
  <c r="CA13" i="11"/>
  <c r="CB13" i="11"/>
  <c r="CD13" i="11"/>
  <c r="CE13" i="11"/>
  <c r="CG13" i="11"/>
  <c r="CH13" i="11"/>
  <c r="B13" i="11"/>
  <c r="L14" i="11"/>
  <c r="O14" i="11"/>
  <c r="P14" i="11"/>
  <c r="S14" i="11"/>
  <c r="V14" i="11"/>
  <c r="R14" i="11"/>
  <c r="T14" i="11"/>
  <c r="X14" i="11"/>
  <c r="AA14" i="11"/>
  <c r="Z14" i="11"/>
  <c r="AB14" i="11"/>
  <c r="AE14" i="11"/>
  <c r="AD14" i="11"/>
  <c r="AF14" i="11"/>
  <c r="AH14" i="11"/>
  <c r="AI14" i="11"/>
  <c r="AJ14" i="11"/>
  <c r="AL14" i="11"/>
  <c r="AM14" i="11"/>
  <c r="AN14" i="11"/>
  <c r="AP14" i="11"/>
  <c r="AQ14" i="11"/>
  <c r="AR14" i="11"/>
  <c r="AT14" i="11"/>
  <c r="AU14" i="11"/>
  <c r="AV14" i="11"/>
  <c r="AY14" i="11"/>
  <c r="AX14" i="11"/>
  <c r="AZ14" i="11"/>
  <c r="BC14" i="11"/>
  <c r="BD14" i="11"/>
  <c r="BF14" i="11"/>
  <c r="BG14" i="11"/>
  <c r="BI14" i="11"/>
  <c r="BJ14" i="11"/>
  <c r="BL14" i="11"/>
  <c r="BM14" i="11"/>
  <c r="BO14" i="11"/>
  <c r="BP14" i="11"/>
  <c r="BR14" i="11"/>
  <c r="BS14" i="11"/>
  <c r="BU14" i="11"/>
  <c r="BV14" i="11"/>
  <c r="BX14" i="11"/>
  <c r="BY14" i="11"/>
  <c r="CA14" i="11"/>
  <c r="CB14" i="11"/>
  <c r="CD14" i="11"/>
  <c r="CE14" i="11"/>
  <c r="CG14" i="11"/>
  <c r="CH14" i="11"/>
  <c r="B14" i="11"/>
  <c r="L15" i="11"/>
  <c r="O15" i="11"/>
  <c r="P15" i="11"/>
  <c r="S15" i="11"/>
  <c r="V15" i="11"/>
  <c r="R15" i="11"/>
  <c r="T15" i="11"/>
  <c r="X15" i="11"/>
  <c r="AA15" i="11"/>
  <c r="Z15" i="11"/>
  <c r="AB15" i="11"/>
  <c r="AE15" i="11"/>
  <c r="AD15" i="11"/>
  <c r="AF15" i="11"/>
  <c r="AH15" i="11"/>
  <c r="AI15" i="11"/>
  <c r="AJ15" i="11"/>
  <c r="AL15" i="11"/>
  <c r="AM15" i="11"/>
  <c r="AN15" i="11"/>
  <c r="AP15" i="11"/>
  <c r="AQ15" i="11"/>
  <c r="AR15" i="11"/>
  <c r="AT15" i="11"/>
  <c r="AU15" i="11"/>
  <c r="AV15" i="11"/>
  <c r="AY15" i="11"/>
  <c r="AX15" i="11"/>
  <c r="AZ15" i="11"/>
  <c r="BC15" i="11"/>
  <c r="BD15" i="11"/>
  <c r="BF15" i="11"/>
  <c r="BG15" i="11"/>
  <c r="BI15" i="11"/>
  <c r="BJ15" i="11"/>
  <c r="BL15" i="11"/>
  <c r="BM15" i="11"/>
  <c r="BO15" i="11"/>
  <c r="BP15" i="11"/>
  <c r="BR15" i="11"/>
  <c r="BS15" i="11"/>
  <c r="BU15" i="11"/>
  <c r="BV15" i="11"/>
  <c r="BX15" i="11"/>
  <c r="BY15" i="11"/>
  <c r="CA15" i="11"/>
  <c r="CB15" i="11"/>
  <c r="CD15" i="11"/>
  <c r="CE15" i="11"/>
  <c r="CG15" i="11"/>
  <c r="CH15" i="11"/>
  <c r="B15" i="11"/>
  <c r="L16" i="11"/>
  <c r="O16" i="11"/>
  <c r="P16" i="11"/>
  <c r="S16" i="11"/>
  <c r="V16" i="11"/>
  <c r="R16" i="11"/>
  <c r="T16" i="11"/>
  <c r="X16" i="11"/>
  <c r="AA16" i="11"/>
  <c r="Z16" i="11"/>
  <c r="AB16" i="11"/>
  <c r="AE16" i="11"/>
  <c r="AD16" i="11"/>
  <c r="AF16" i="11"/>
  <c r="AH16" i="11"/>
  <c r="AI16" i="11"/>
  <c r="AJ16" i="11"/>
  <c r="AL16" i="11"/>
  <c r="AM16" i="11"/>
  <c r="AN16" i="11"/>
  <c r="AP16" i="11"/>
  <c r="AQ16" i="11"/>
  <c r="AR16" i="11"/>
  <c r="AT16" i="11"/>
  <c r="AU16" i="11"/>
  <c r="AV16" i="11"/>
  <c r="AY16" i="11"/>
  <c r="AX16" i="11"/>
  <c r="AZ16" i="11"/>
  <c r="BC16" i="11"/>
  <c r="BD16" i="11"/>
  <c r="BF16" i="11"/>
  <c r="BG16" i="11"/>
  <c r="BI16" i="11"/>
  <c r="BJ16" i="11"/>
  <c r="BL16" i="11"/>
  <c r="BM16" i="11"/>
  <c r="BO16" i="11"/>
  <c r="BP16" i="11"/>
  <c r="BR16" i="11"/>
  <c r="BS16" i="11"/>
  <c r="BU16" i="11"/>
  <c r="BV16" i="11"/>
  <c r="BX16" i="11"/>
  <c r="BY16" i="11"/>
  <c r="CA16" i="11"/>
  <c r="CB16" i="11"/>
  <c r="CD16" i="11"/>
  <c r="CE16" i="11"/>
  <c r="CG16" i="11"/>
  <c r="CH16" i="11"/>
  <c r="B16" i="11"/>
  <c r="L17" i="11"/>
  <c r="O17" i="11"/>
  <c r="P17" i="11"/>
  <c r="V17" i="11"/>
  <c r="R17" i="11"/>
  <c r="T17" i="11"/>
  <c r="W17" i="11"/>
  <c r="X17" i="11"/>
  <c r="AA17" i="11"/>
  <c r="Z17" i="11"/>
  <c r="AB17" i="11"/>
  <c r="AE17" i="11"/>
  <c r="AD17" i="11"/>
  <c r="AF17" i="11"/>
  <c r="AH17" i="11"/>
  <c r="AI17" i="11"/>
  <c r="AJ17" i="11"/>
  <c r="AL17" i="11"/>
  <c r="AM17" i="11"/>
  <c r="AN17" i="11"/>
  <c r="AP17" i="11"/>
  <c r="AQ17" i="11"/>
  <c r="AR17" i="11"/>
  <c r="AT17" i="11"/>
  <c r="AU17" i="11"/>
  <c r="AV17" i="11"/>
  <c r="AY17" i="11"/>
  <c r="AX17" i="11"/>
  <c r="AZ17" i="11"/>
  <c r="BC17" i="11"/>
  <c r="BD17" i="11"/>
  <c r="BF17" i="11"/>
  <c r="BG17" i="11"/>
  <c r="BI17" i="11"/>
  <c r="BJ17" i="11"/>
  <c r="BL17" i="11"/>
  <c r="BM17" i="11"/>
  <c r="BO17" i="11"/>
  <c r="BP17" i="11"/>
  <c r="BR17" i="11"/>
  <c r="BS17" i="11"/>
  <c r="BU17" i="11"/>
  <c r="BV17" i="11"/>
  <c r="BX17" i="11"/>
  <c r="BY17" i="11"/>
  <c r="CA17" i="11"/>
  <c r="CB17" i="11"/>
  <c r="CD17" i="11"/>
  <c r="CE17" i="11"/>
  <c r="CG17" i="11"/>
  <c r="CH17" i="11"/>
  <c r="B17" i="11"/>
  <c r="L18" i="11"/>
  <c r="O18" i="11"/>
  <c r="P18" i="11"/>
  <c r="S18" i="11"/>
  <c r="V18" i="11"/>
  <c r="R18" i="11"/>
  <c r="T18" i="11"/>
  <c r="X18" i="11"/>
  <c r="AA18" i="11"/>
  <c r="Z18" i="11"/>
  <c r="AB18" i="11"/>
  <c r="AE18" i="11"/>
  <c r="AD18" i="11"/>
  <c r="AF18" i="11"/>
  <c r="AH18" i="11"/>
  <c r="AI18" i="11"/>
  <c r="AJ18" i="11"/>
  <c r="AL18" i="11"/>
  <c r="AM18" i="11"/>
  <c r="AN18" i="11"/>
  <c r="AP18" i="11"/>
  <c r="AQ18" i="11"/>
  <c r="AR18" i="11"/>
  <c r="AT18" i="11"/>
  <c r="AU18" i="11"/>
  <c r="AV18" i="11"/>
  <c r="AY18" i="11"/>
  <c r="AX18" i="11"/>
  <c r="AZ18" i="11"/>
  <c r="BC18" i="11"/>
  <c r="BD18" i="11"/>
  <c r="BF18" i="11"/>
  <c r="BG18" i="11"/>
  <c r="BI18" i="11"/>
  <c r="BJ18" i="11"/>
  <c r="BL18" i="11"/>
  <c r="BM18" i="11"/>
  <c r="BO18" i="11"/>
  <c r="BP18" i="11"/>
  <c r="BR18" i="11"/>
  <c r="BS18" i="11"/>
  <c r="BU18" i="11"/>
  <c r="BV18" i="11"/>
  <c r="BX18" i="11"/>
  <c r="BY18" i="11"/>
  <c r="CA18" i="11"/>
  <c r="CB18" i="11"/>
  <c r="CD18" i="11"/>
  <c r="CE18" i="11"/>
  <c r="CG18" i="11"/>
  <c r="CH18" i="11"/>
  <c r="B18" i="11"/>
  <c r="L19" i="11"/>
  <c r="O19" i="11"/>
  <c r="P19" i="11"/>
  <c r="S19" i="11"/>
  <c r="V19" i="11"/>
  <c r="R19" i="11"/>
  <c r="T19" i="11"/>
  <c r="X19" i="11"/>
  <c r="AA19" i="11"/>
  <c r="Z19" i="11"/>
  <c r="AB19" i="11"/>
  <c r="AE19" i="11"/>
  <c r="AD19" i="11"/>
  <c r="AF19" i="11"/>
  <c r="AH19" i="11"/>
  <c r="AI19" i="11"/>
  <c r="AJ19" i="11"/>
  <c r="AL19" i="11"/>
  <c r="AM19" i="11"/>
  <c r="AN19" i="11"/>
  <c r="AP19" i="11"/>
  <c r="AQ19" i="11"/>
  <c r="AR19" i="11"/>
  <c r="AT19" i="11"/>
  <c r="AU19" i="11"/>
  <c r="AV19" i="11"/>
  <c r="AY19" i="11"/>
  <c r="AX19" i="11"/>
  <c r="AZ19" i="11"/>
  <c r="BC19" i="11"/>
  <c r="BD19" i="11"/>
  <c r="BF19" i="11"/>
  <c r="BG19" i="11"/>
  <c r="BI19" i="11"/>
  <c r="BJ19" i="11"/>
  <c r="BL19" i="11"/>
  <c r="BM19" i="11"/>
  <c r="BO19" i="11"/>
  <c r="BP19" i="11"/>
  <c r="BR19" i="11"/>
  <c r="BS19" i="11"/>
  <c r="BU19" i="11"/>
  <c r="BV19" i="11"/>
  <c r="BX19" i="11"/>
  <c r="BY19" i="11"/>
  <c r="CA19" i="11"/>
  <c r="CB19" i="11"/>
  <c r="CD19" i="11"/>
  <c r="CE19" i="11"/>
  <c r="CG19" i="11"/>
  <c r="CH19" i="11"/>
  <c r="B19" i="11"/>
  <c r="L20" i="11"/>
  <c r="O20" i="11"/>
  <c r="P20" i="11"/>
  <c r="S20" i="11"/>
  <c r="V20" i="11"/>
  <c r="R20" i="11"/>
  <c r="T20" i="11"/>
  <c r="X20" i="11"/>
  <c r="AA20" i="11"/>
  <c r="Z20" i="11"/>
  <c r="AB20" i="11"/>
  <c r="AE20" i="11"/>
  <c r="AD20" i="11"/>
  <c r="AF20" i="11"/>
  <c r="AH20" i="11"/>
  <c r="AI20" i="11"/>
  <c r="AJ20" i="11"/>
  <c r="AL20" i="11"/>
  <c r="AM20" i="11"/>
  <c r="AN20" i="11"/>
  <c r="AP20" i="11"/>
  <c r="AQ20" i="11"/>
  <c r="AR20" i="11"/>
  <c r="AT20" i="11"/>
  <c r="AU20" i="11"/>
  <c r="AV20" i="11"/>
  <c r="AY20" i="11"/>
  <c r="AX20" i="11"/>
  <c r="AZ20" i="11"/>
  <c r="BC20" i="11"/>
  <c r="BD20" i="11"/>
  <c r="BF20" i="11"/>
  <c r="BG20" i="11"/>
  <c r="BI20" i="11"/>
  <c r="BJ20" i="11"/>
  <c r="BL20" i="11"/>
  <c r="BM20" i="11"/>
  <c r="BO20" i="11"/>
  <c r="BP20" i="11"/>
  <c r="BR20" i="11"/>
  <c r="BS20" i="11"/>
  <c r="BU20" i="11"/>
  <c r="BV20" i="11"/>
  <c r="BX20" i="11"/>
  <c r="BY20" i="11"/>
  <c r="CA20" i="11"/>
  <c r="CB20" i="11"/>
  <c r="CD20" i="11"/>
  <c r="CE20" i="11"/>
  <c r="CG20" i="11"/>
  <c r="CH20" i="11"/>
  <c r="B20" i="11"/>
  <c r="L21" i="11"/>
  <c r="O21" i="11"/>
  <c r="P21" i="11"/>
  <c r="S21" i="11"/>
  <c r="V21" i="11"/>
  <c r="R21" i="11"/>
  <c r="T21" i="11"/>
  <c r="X21" i="11"/>
  <c r="AA21" i="11"/>
  <c r="Z21" i="11"/>
  <c r="AB21" i="11"/>
  <c r="AE21" i="11"/>
  <c r="AD21" i="11"/>
  <c r="AF21" i="11"/>
  <c r="AH21" i="11"/>
  <c r="AI21" i="11"/>
  <c r="AJ21" i="11"/>
  <c r="AL21" i="11"/>
  <c r="AM21" i="11"/>
  <c r="AN21" i="11"/>
  <c r="AP21" i="11"/>
  <c r="AQ21" i="11"/>
  <c r="AR21" i="11"/>
  <c r="AT21" i="11"/>
  <c r="AU21" i="11"/>
  <c r="AV21" i="11"/>
  <c r="AY21" i="11"/>
  <c r="AX21" i="11"/>
  <c r="AZ21" i="11"/>
  <c r="BC21" i="11"/>
  <c r="BD21" i="11"/>
  <c r="BF21" i="11"/>
  <c r="BG21" i="11"/>
  <c r="BI21" i="11"/>
  <c r="BJ21" i="11"/>
  <c r="BL21" i="11"/>
  <c r="BM21" i="11"/>
  <c r="BO21" i="11"/>
  <c r="BP21" i="11"/>
  <c r="BR21" i="11"/>
  <c r="BS21" i="11"/>
  <c r="BU21" i="11"/>
  <c r="BV21" i="11"/>
  <c r="BX21" i="11"/>
  <c r="BY21" i="11"/>
  <c r="CA21" i="11"/>
  <c r="CB21" i="11"/>
  <c r="CD21" i="11"/>
  <c r="CE21" i="11"/>
  <c r="CG21" i="11"/>
  <c r="CH21" i="11"/>
  <c r="B21" i="11"/>
  <c r="L22" i="11"/>
  <c r="O22" i="11"/>
  <c r="P22" i="11"/>
  <c r="V22" i="11"/>
  <c r="R22" i="11"/>
  <c r="T22" i="11"/>
  <c r="W22" i="11"/>
  <c r="X22" i="11"/>
  <c r="AA22" i="11"/>
  <c r="Z22" i="11"/>
  <c r="AB22" i="11"/>
  <c r="AE22" i="11"/>
  <c r="AD22" i="11"/>
  <c r="AF22" i="11"/>
  <c r="AH22" i="11"/>
  <c r="AI22" i="11"/>
  <c r="AJ22" i="11"/>
  <c r="AL22" i="11"/>
  <c r="AM22" i="11"/>
  <c r="AN22" i="11"/>
  <c r="AP22" i="11"/>
  <c r="AQ22" i="11"/>
  <c r="AR22" i="11"/>
  <c r="AT22" i="11"/>
  <c r="AU22" i="11"/>
  <c r="AV22" i="11"/>
  <c r="AY22" i="11"/>
  <c r="AX22" i="11"/>
  <c r="AZ22" i="11"/>
  <c r="BC22" i="11"/>
  <c r="BD22" i="11"/>
  <c r="BF22" i="11"/>
  <c r="BG22" i="11"/>
  <c r="BI22" i="11"/>
  <c r="BJ22" i="11"/>
  <c r="BL22" i="11"/>
  <c r="BM22" i="11"/>
  <c r="BO22" i="11"/>
  <c r="BP22" i="11"/>
  <c r="BR22" i="11"/>
  <c r="BS22" i="11"/>
  <c r="BU22" i="11"/>
  <c r="BV22" i="11"/>
  <c r="BX22" i="11"/>
  <c r="BY22" i="11"/>
  <c r="CA22" i="11"/>
  <c r="CB22" i="11"/>
  <c r="CD22" i="11"/>
  <c r="CE22" i="11"/>
  <c r="CG22" i="11"/>
  <c r="CH22" i="11"/>
  <c r="B22" i="11"/>
  <c r="L23" i="11"/>
  <c r="O23" i="11"/>
  <c r="P23" i="11"/>
  <c r="S23" i="11"/>
  <c r="V23" i="11"/>
  <c r="R23" i="11"/>
  <c r="T23" i="11"/>
  <c r="X23" i="11"/>
  <c r="AA23" i="11"/>
  <c r="Z23" i="11"/>
  <c r="AB23" i="11"/>
  <c r="AE23" i="11"/>
  <c r="AD23" i="11"/>
  <c r="AF23" i="11"/>
  <c r="AH23" i="11"/>
  <c r="AI23" i="11"/>
  <c r="AJ23" i="11"/>
  <c r="AL23" i="11"/>
  <c r="AM23" i="11"/>
  <c r="AN23" i="11"/>
  <c r="AP23" i="11"/>
  <c r="AQ23" i="11"/>
  <c r="AR23" i="11"/>
  <c r="AT23" i="11"/>
  <c r="AU23" i="11"/>
  <c r="AV23" i="11"/>
  <c r="AY23" i="11"/>
  <c r="AX23" i="11"/>
  <c r="AZ23" i="11"/>
  <c r="BC23" i="11"/>
  <c r="BD23" i="11"/>
  <c r="BF23" i="11"/>
  <c r="BG23" i="11"/>
  <c r="BI23" i="11"/>
  <c r="BJ23" i="11"/>
  <c r="BL23" i="11"/>
  <c r="BM23" i="11"/>
  <c r="BO23" i="11"/>
  <c r="BP23" i="11"/>
  <c r="BR23" i="11"/>
  <c r="BS23" i="11"/>
  <c r="BU23" i="11"/>
  <c r="BV23" i="11"/>
  <c r="BX23" i="11"/>
  <c r="BY23" i="11"/>
  <c r="CA23" i="11"/>
  <c r="CB23" i="11"/>
  <c r="CD23" i="11"/>
  <c r="CE23" i="11"/>
  <c r="CG23" i="11"/>
  <c r="CH23" i="11"/>
  <c r="B23" i="11"/>
  <c r="L24" i="11"/>
  <c r="O24" i="11"/>
  <c r="P24" i="11"/>
  <c r="S24" i="11"/>
  <c r="V24" i="11"/>
  <c r="R24" i="11"/>
  <c r="T24" i="11"/>
  <c r="X24" i="11"/>
  <c r="AA24" i="11"/>
  <c r="Z24" i="11"/>
  <c r="AB24" i="11"/>
  <c r="AE24" i="11"/>
  <c r="AD24" i="11"/>
  <c r="AF24" i="11"/>
  <c r="AH24" i="11"/>
  <c r="AI24" i="11"/>
  <c r="AJ24" i="11"/>
  <c r="AL24" i="11"/>
  <c r="AM24" i="11"/>
  <c r="AN24" i="11"/>
  <c r="AP24" i="11"/>
  <c r="AQ24" i="11"/>
  <c r="AR24" i="11"/>
  <c r="AT24" i="11"/>
  <c r="AU24" i="11"/>
  <c r="AV24" i="11"/>
  <c r="AY24" i="11"/>
  <c r="AX24" i="11"/>
  <c r="AZ24" i="11"/>
  <c r="BC24" i="11"/>
  <c r="BD24" i="11"/>
  <c r="BF24" i="11"/>
  <c r="BG24" i="11"/>
  <c r="BI24" i="11"/>
  <c r="BJ24" i="11"/>
  <c r="BL24" i="11"/>
  <c r="BM24" i="11"/>
  <c r="BO24" i="11"/>
  <c r="BP24" i="11"/>
  <c r="BR24" i="11"/>
  <c r="BS24" i="11"/>
  <c r="BU24" i="11"/>
  <c r="BV24" i="11"/>
  <c r="BX24" i="11"/>
  <c r="BY24" i="11"/>
  <c r="CA24" i="11"/>
  <c r="CB24" i="11"/>
  <c r="CD24" i="11"/>
  <c r="CE24" i="11"/>
  <c r="CG24" i="11"/>
  <c r="CH24" i="11"/>
  <c r="B24" i="11"/>
  <c r="L25" i="11"/>
  <c r="O25" i="11"/>
  <c r="P25" i="11"/>
  <c r="S25" i="11"/>
  <c r="V25" i="11"/>
  <c r="R25" i="11"/>
  <c r="T25" i="11"/>
  <c r="X25" i="11"/>
  <c r="AA25" i="11"/>
  <c r="Z25" i="11"/>
  <c r="AB25" i="11"/>
  <c r="AE25" i="11"/>
  <c r="AD25" i="11"/>
  <c r="AF25" i="11"/>
  <c r="AH25" i="11"/>
  <c r="AI25" i="11"/>
  <c r="AJ25" i="11"/>
  <c r="AL25" i="11"/>
  <c r="AM25" i="11"/>
  <c r="AN25" i="11"/>
  <c r="AP25" i="11"/>
  <c r="AQ25" i="11"/>
  <c r="AR25" i="11"/>
  <c r="AT25" i="11"/>
  <c r="AU25" i="11"/>
  <c r="AV25" i="11"/>
  <c r="AY25" i="11"/>
  <c r="AX25" i="11"/>
  <c r="AZ25" i="11"/>
  <c r="BC25" i="11"/>
  <c r="BD25" i="11"/>
  <c r="BF25" i="11"/>
  <c r="BG25" i="11"/>
  <c r="BI25" i="11"/>
  <c r="BJ25" i="11"/>
  <c r="BL25" i="11"/>
  <c r="BM25" i="11"/>
  <c r="BO25" i="11"/>
  <c r="BP25" i="11"/>
  <c r="BR25" i="11"/>
  <c r="BS25" i="11"/>
  <c r="BU25" i="11"/>
  <c r="BV25" i="11"/>
  <c r="BX25" i="11"/>
  <c r="BY25" i="11"/>
  <c r="CA25" i="11"/>
  <c r="CB25" i="11"/>
  <c r="CD25" i="11"/>
  <c r="CE25" i="11"/>
  <c r="CG25" i="11"/>
  <c r="CH25" i="11"/>
  <c r="B25" i="11"/>
  <c r="L26" i="11"/>
  <c r="O26" i="11"/>
  <c r="P26" i="11"/>
  <c r="S26" i="11"/>
  <c r="V26" i="11"/>
  <c r="R26" i="11"/>
  <c r="T26" i="11"/>
  <c r="X26" i="11"/>
  <c r="AA26" i="11"/>
  <c r="Z26" i="11"/>
  <c r="AB26" i="11"/>
  <c r="AE26" i="11"/>
  <c r="AD26" i="11"/>
  <c r="AF26" i="11"/>
  <c r="AH26" i="11"/>
  <c r="AI26" i="11"/>
  <c r="AJ26" i="11"/>
  <c r="AL26" i="11"/>
  <c r="AM26" i="11"/>
  <c r="AN26" i="11"/>
  <c r="AP26" i="11"/>
  <c r="AQ26" i="11"/>
  <c r="AR26" i="11"/>
  <c r="AT26" i="11"/>
  <c r="AU26" i="11"/>
  <c r="AV26" i="11"/>
  <c r="AY26" i="11"/>
  <c r="AX26" i="11"/>
  <c r="AZ26" i="11"/>
  <c r="BC26" i="11"/>
  <c r="BD26" i="11"/>
  <c r="BF26" i="11"/>
  <c r="BG26" i="11"/>
  <c r="BI26" i="11"/>
  <c r="BJ26" i="11"/>
  <c r="BL26" i="11"/>
  <c r="BM26" i="11"/>
  <c r="BO26" i="11"/>
  <c r="BP26" i="11"/>
  <c r="BR26" i="11"/>
  <c r="BS26" i="11"/>
  <c r="BU26" i="11"/>
  <c r="BV26" i="11"/>
  <c r="BX26" i="11"/>
  <c r="BY26" i="11"/>
  <c r="CA26" i="11"/>
  <c r="CB26" i="11"/>
  <c r="CD26" i="11"/>
  <c r="CE26" i="11"/>
  <c r="CG26" i="11"/>
  <c r="CH26" i="11"/>
  <c r="B26" i="11"/>
  <c r="L27" i="11"/>
  <c r="O27" i="11"/>
  <c r="P27" i="11"/>
  <c r="V27" i="11"/>
  <c r="R27" i="11"/>
  <c r="T27" i="11"/>
  <c r="W27" i="11"/>
  <c r="X27" i="11"/>
  <c r="AA27" i="11"/>
  <c r="Z27" i="11"/>
  <c r="AB27" i="11"/>
  <c r="AE27" i="11"/>
  <c r="AD27" i="11"/>
  <c r="AF27" i="11"/>
  <c r="AH27" i="11"/>
  <c r="AI27" i="11"/>
  <c r="AJ27" i="11"/>
  <c r="AL27" i="11"/>
  <c r="AM27" i="11"/>
  <c r="AN27" i="11"/>
  <c r="AP27" i="11"/>
  <c r="AQ27" i="11"/>
  <c r="AR27" i="11"/>
  <c r="AT27" i="11"/>
  <c r="AU27" i="11"/>
  <c r="AV27" i="11"/>
  <c r="AY27" i="11"/>
  <c r="AX27" i="11"/>
  <c r="AZ27" i="11"/>
  <c r="BC27" i="11"/>
  <c r="BD27" i="11"/>
  <c r="BF27" i="11"/>
  <c r="BG27" i="11"/>
  <c r="BI27" i="11"/>
  <c r="BJ27" i="11"/>
  <c r="BL27" i="11"/>
  <c r="BM27" i="11"/>
  <c r="BO27" i="11"/>
  <c r="BP27" i="11"/>
  <c r="BR27" i="11"/>
  <c r="BS27" i="11"/>
  <c r="BU27" i="11"/>
  <c r="BV27" i="11"/>
  <c r="BX27" i="11"/>
  <c r="BY27" i="11"/>
  <c r="CA27" i="11"/>
  <c r="CB27" i="11"/>
  <c r="CD27" i="11"/>
  <c r="CE27" i="11"/>
  <c r="CG27" i="11"/>
  <c r="CH27" i="11"/>
  <c r="B27" i="11"/>
  <c r="L28" i="11"/>
  <c r="O28" i="11"/>
  <c r="P28" i="11"/>
  <c r="S28" i="11"/>
  <c r="V28" i="11"/>
  <c r="R28" i="11"/>
  <c r="T28" i="11"/>
  <c r="X28" i="11"/>
  <c r="AA28" i="11"/>
  <c r="Z28" i="11"/>
  <c r="AB28" i="11"/>
  <c r="AE28" i="11"/>
  <c r="AD28" i="11"/>
  <c r="AF28" i="11"/>
  <c r="AH28" i="11"/>
  <c r="AI28" i="11"/>
  <c r="AJ28" i="11"/>
  <c r="AL28" i="11"/>
  <c r="AM28" i="11"/>
  <c r="AN28" i="11"/>
  <c r="AP28" i="11"/>
  <c r="AQ28" i="11"/>
  <c r="AR28" i="11"/>
  <c r="AT28" i="11"/>
  <c r="AU28" i="11"/>
  <c r="AV28" i="11"/>
  <c r="AY28" i="11"/>
  <c r="AX28" i="11"/>
  <c r="AZ28" i="11"/>
  <c r="BC28" i="11"/>
  <c r="BD28" i="11"/>
  <c r="BF28" i="11"/>
  <c r="BG28" i="11"/>
  <c r="BI28" i="11"/>
  <c r="BJ28" i="11"/>
  <c r="BL28" i="11"/>
  <c r="BM28" i="11"/>
  <c r="BO28" i="11"/>
  <c r="BP28" i="11"/>
  <c r="BR28" i="11"/>
  <c r="BS28" i="11"/>
  <c r="BU28" i="11"/>
  <c r="BV28" i="11"/>
  <c r="BX28" i="11"/>
  <c r="BY28" i="11"/>
  <c r="CA28" i="11"/>
  <c r="CB28" i="11"/>
  <c r="CD28" i="11"/>
  <c r="CE28" i="11"/>
  <c r="CG28" i="11"/>
  <c r="CH28" i="11"/>
  <c r="B28" i="11"/>
  <c r="L29" i="11"/>
  <c r="O29" i="11"/>
  <c r="P29" i="11"/>
  <c r="S29" i="11"/>
  <c r="V29" i="11"/>
  <c r="R29" i="11"/>
  <c r="T29" i="11"/>
  <c r="X29" i="11"/>
  <c r="AA29" i="11"/>
  <c r="Z29" i="11"/>
  <c r="AB29" i="11"/>
  <c r="AE29" i="11"/>
  <c r="AD29" i="11"/>
  <c r="AF29" i="11"/>
  <c r="AH29" i="11"/>
  <c r="AI29" i="11"/>
  <c r="AJ29" i="11"/>
  <c r="AL29" i="11"/>
  <c r="AM29" i="11"/>
  <c r="AN29" i="11"/>
  <c r="AP29" i="11"/>
  <c r="AQ29" i="11"/>
  <c r="AR29" i="11"/>
  <c r="AT29" i="11"/>
  <c r="AU29" i="11"/>
  <c r="AV29" i="11"/>
  <c r="AY29" i="11"/>
  <c r="AX29" i="11"/>
  <c r="AZ29" i="11"/>
  <c r="BC29" i="11"/>
  <c r="BD29" i="11"/>
  <c r="BF29" i="11"/>
  <c r="BG29" i="11"/>
  <c r="BI29" i="11"/>
  <c r="BJ29" i="11"/>
  <c r="BL29" i="11"/>
  <c r="BM29" i="11"/>
  <c r="BO29" i="11"/>
  <c r="BP29" i="11"/>
  <c r="BR29" i="11"/>
  <c r="BS29" i="11"/>
  <c r="BU29" i="11"/>
  <c r="BV29" i="11"/>
  <c r="BX29" i="11"/>
  <c r="BY29" i="11"/>
  <c r="CA29" i="11"/>
  <c r="CB29" i="11"/>
  <c r="CD29" i="11"/>
  <c r="CE29" i="11"/>
  <c r="CG29" i="11"/>
  <c r="CH29" i="11"/>
  <c r="B29" i="11"/>
  <c r="L30" i="11"/>
  <c r="O30" i="11"/>
  <c r="P30" i="11"/>
  <c r="S30" i="11"/>
  <c r="V30" i="11"/>
  <c r="R30" i="11"/>
  <c r="T30" i="11"/>
  <c r="X30" i="11"/>
  <c r="AA30" i="11"/>
  <c r="Z30" i="11"/>
  <c r="AB30" i="11"/>
  <c r="AE30" i="11"/>
  <c r="AD30" i="11"/>
  <c r="AF30" i="11"/>
  <c r="AH30" i="11"/>
  <c r="AI30" i="11"/>
  <c r="AJ30" i="11"/>
  <c r="AL30" i="11"/>
  <c r="AM30" i="11"/>
  <c r="AN30" i="11"/>
  <c r="AP30" i="11"/>
  <c r="AQ30" i="11"/>
  <c r="AR30" i="11"/>
  <c r="AT30" i="11"/>
  <c r="AU30" i="11"/>
  <c r="AV30" i="11"/>
  <c r="AY30" i="11"/>
  <c r="AX30" i="11"/>
  <c r="AZ30" i="11"/>
  <c r="BC30" i="11"/>
  <c r="BD30" i="11"/>
  <c r="BF30" i="11"/>
  <c r="BG30" i="11"/>
  <c r="BI30" i="11"/>
  <c r="BJ30" i="11"/>
  <c r="BL30" i="11"/>
  <c r="BM30" i="11"/>
  <c r="BO30" i="11"/>
  <c r="BP30" i="11"/>
  <c r="BR30" i="11"/>
  <c r="BS30" i="11"/>
  <c r="BU30" i="11"/>
  <c r="BV30" i="11"/>
  <c r="BX30" i="11"/>
  <c r="BY30" i="11"/>
  <c r="CA30" i="11"/>
  <c r="CB30" i="11"/>
  <c r="CD30" i="11"/>
  <c r="CE30" i="11"/>
  <c r="CG30" i="11"/>
  <c r="CH30" i="11"/>
  <c r="B30" i="11"/>
  <c r="L31" i="11"/>
  <c r="O31" i="11"/>
  <c r="P31" i="11"/>
  <c r="S31" i="11"/>
  <c r="V31" i="11"/>
  <c r="R31" i="11"/>
  <c r="T31" i="11"/>
  <c r="X31" i="11"/>
  <c r="AA31" i="11"/>
  <c r="Z31" i="11"/>
  <c r="AB31" i="11"/>
  <c r="AE31" i="11"/>
  <c r="AD31" i="11"/>
  <c r="AF31" i="11"/>
  <c r="AH31" i="11"/>
  <c r="AI31" i="11"/>
  <c r="AJ31" i="11"/>
  <c r="AL31" i="11"/>
  <c r="AM31" i="11"/>
  <c r="AN31" i="11"/>
  <c r="AP31" i="11"/>
  <c r="AQ31" i="11"/>
  <c r="AR31" i="11"/>
  <c r="AT31" i="11"/>
  <c r="AU31" i="11"/>
  <c r="AV31" i="11"/>
  <c r="AY31" i="11"/>
  <c r="AX31" i="11"/>
  <c r="AZ31" i="11"/>
  <c r="BC31" i="11"/>
  <c r="BD31" i="11"/>
  <c r="BF31" i="11"/>
  <c r="BG31" i="11"/>
  <c r="BI31" i="11"/>
  <c r="BJ31" i="11"/>
  <c r="BL31" i="11"/>
  <c r="BM31" i="11"/>
  <c r="BO31" i="11"/>
  <c r="BP31" i="11"/>
  <c r="BR31" i="11"/>
  <c r="BS31" i="11"/>
  <c r="BU31" i="11"/>
  <c r="BV31" i="11"/>
  <c r="BX31" i="11"/>
  <c r="BY31" i="11"/>
  <c r="CA31" i="11"/>
  <c r="CB31" i="11"/>
  <c r="CD31" i="11"/>
  <c r="CE31" i="11"/>
  <c r="CG31" i="11"/>
  <c r="CH31" i="11"/>
  <c r="B31" i="11"/>
  <c r="L32" i="11"/>
  <c r="O32" i="11"/>
  <c r="P32" i="11"/>
  <c r="V32" i="11"/>
  <c r="R32" i="11"/>
  <c r="T32" i="11"/>
  <c r="W32" i="11"/>
  <c r="X32" i="11"/>
  <c r="AA32" i="11"/>
  <c r="Z32" i="11"/>
  <c r="AB32" i="11"/>
  <c r="AE32" i="11"/>
  <c r="AD32" i="11"/>
  <c r="AF32" i="11"/>
  <c r="AH32" i="11"/>
  <c r="AI32" i="11"/>
  <c r="AJ32" i="11"/>
  <c r="AL32" i="11"/>
  <c r="AM32" i="11"/>
  <c r="AN32" i="11"/>
  <c r="AP32" i="11"/>
  <c r="AQ32" i="11"/>
  <c r="AR32" i="11"/>
  <c r="AT32" i="11"/>
  <c r="AU32" i="11"/>
  <c r="AV32" i="11"/>
  <c r="AY32" i="11"/>
  <c r="AX32" i="11"/>
  <c r="AZ32" i="11"/>
  <c r="BC32" i="11"/>
  <c r="BD32" i="11"/>
  <c r="BF32" i="11"/>
  <c r="BG32" i="11"/>
  <c r="BI32" i="11"/>
  <c r="BJ32" i="11"/>
  <c r="BL32" i="11"/>
  <c r="BM32" i="11"/>
  <c r="BO32" i="11"/>
  <c r="BP32" i="11"/>
  <c r="BR32" i="11"/>
  <c r="BS32" i="11"/>
  <c r="BU32" i="11"/>
  <c r="BV32" i="11"/>
  <c r="BX32" i="11"/>
  <c r="BY32" i="11"/>
  <c r="CA32" i="11"/>
  <c r="CB32" i="11"/>
  <c r="CD32" i="11"/>
  <c r="CE32" i="11"/>
  <c r="CG32" i="11"/>
  <c r="CH32" i="11"/>
  <c r="B32" i="11"/>
  <c r="L33" i="11"/>
  <c r="O33" i="11"/>
  <c r="P33" i="11"/>
  <c r="S33" i="11"/>
  <c r="V33" i="11"/>
  <c r="R33" i="11"/>
  <c r="T33" i="11"/>
  <c r="X33" i="11"/>
  <c r="AA33" i="11"/>
  <c r="Z33" i="11"/>
  <c r="AB33" i="11"/>
  <c r="AE33" i="11"/>
  <c r="AD33" i="11"/>
  <c r="AF33" i="11"/>
  <c r="AH33" i="11"/>
  <c r="AI33" i="11"/>
  <c r="AJ33" i="11"/>
  <c r="AL33" i="11"/>
  <c r="AM33" i="11"/>
  <c r="AN33" i="11"/>
  <c r="AP33" i="11"/>
  <c r="AQ33" i="11"/>
  <c r="AR33" i="11"/>
  <c r="AT33" i="11"/>
  <c r="AU33" i="11"/>
  <c r="AV33" i="11"/>
  <c r="AY33" i="11"/>
  <c r="AX33" i="11"/>
  <c r="AZ33" i="11"/>
  <c r="BC33" i="11"/>
  <c r="BD33" i="11"/>
  <c r="BF33" i="11"/>
  <c r="BG33" i="11"/>
  <c r="BI33" i="11"/>
  <c r="BJ33" i="11"/>
  <c r="BL33" i="11"/>
  <c r="BM33" i="11"/>
  <c r="BO33" i="11"/>
  <c r="BP33" i="11"/>
  <c r="BR33" i="11"/>
  <c r="BS33" i="11"/>
  <c r="BU33" i="11"/>
  <c r="BV33" i="11"/>
  <c r="BX33" i="11"/>
  <c r="BY33" i="11"/>
  <c r="CA33" i="11"/>
  <c r="CB33" i="11"/>
  <c r="CD33" i="11"/>
  <c r="CE33" i="11"/>
  <c r="CG33" i="11"/>
  <c r="CH33" i="11"/>
  <c r="B33" i="11"/>
  <c r="L34" i="11"/>
  <c r="O34" i="11"/>
  <c r="P34" i="11"/>
  <c r="S34" i="11"/>
  <c r="V34" i="11"/>
  <c r="R34" i="11"/>
  <c r="T34" i="11"/>
  <c r="X34" i="11"/>
  <c r="AA34" i="11"/>
  <c r="Z34" i="11"/>
  <c r="AB34" i="11"/>
  <c r="AE34" i="11"/>
  <c r="AD34" i="11"/>
  <c r="AF34" i="11"/>
  <c r="AH34" i="11"/>
  <c r="AI34" i="11"/>
  <c r="AJ34" i="11"/>
  <c r="AL34" i="11"/>
  <c r="AM34" i="11"/>
  <c r="AN34" i="11"/>
  <c r="AP34" i="11"/>
  <c r="AQ34" i="11"/>
  <c r="AR34" i="11"/>
  <c r="AT34" i="11"/>
  <c r="AU34" i="11"/>
  <c r="AV34" i="11"/>
  <c r="AY34" i="11"/>
  <c r="AX34" i="11"/>
  <c r="AZ34" i="11"/>
  <c r="BC34" i="11"/>
  <c r="BD34" i="11"/>
  <c r="BF34" i="11"/>
  <c r="BG34" i="11"/>
  <c r="BI34" i="11"/>
  <c r="BJ34" i="11"/>
  <c r="BL34" i="11"/>
  <c r="BM34" i="11"/>
  <c r="BO34" i="11"/>
  <c r="BP34" i="11"/>
  <c r="BR34" i="11"/>
  <c r="BS34" i="11"/>
  <c r="BU34" i="11"/>
  <c r="BV34" i="11"/>
  <c r="BX34" i="11"/>
  <c r="BY34" i="11"/>
  <c r="CA34" i="11"/>
  <c r="CB34" i="11"/>
  <c r="CD34" i="11"/>
  <c r="CE34" i="11"/>
  <c r="CG34" i="11"/>
  <c r="CH34" i="11"/>
  <c r="B34" i="11"/>
  <c r="L35" i="11"/>
  <c r="O35" i="11"/>
  <c r="P35" i="11"/>
  <c r="S35" i="11"/>
  <c r="V35" i="11"/>
  <c r="R35" i="11"/>
  <c r="T35" i="11"/>
  <c r="X35" i="11"/>
  <c r="AA35" i="11"/>
  <c r="Z35" i="11"/>
  <c r="AB35" i="11"/>
  <c r="AE35" i="11"/>
  <c r="AD35" i="11"/>
  <c r="AF35" i="11"/>
  <c r="AH35" i="11"/>
  <c r="AI35" i="11"/>
  <c r="AJ35" i="11"/>
  <c r="AL35" i="11"/>
  <c r="AM35" i="11"/>
  <c r="AN35" i="11"/>
  <c r="AP35" i="11"/>
  <c r="AQ35" i="11"/>
  <c r="AR35" i="11"/>
  <c r="AT35" i="11"/>
  <c r="AU35" i="11"/>
  <c r="AV35" i="11"/>
  <c r="AY35" i="11"/>
  <c r="AX35" i="11"/>
  <c r="AZ35" i="11"/>
  <c r="BC35" i="11"/>
  <c r="BD35" i="11"/>
  <c r="BF35" i="11"/>
  <c r="BG35" i="11"/>
  <c r="BI35" i="11"/>
  <c r="BJ35" i="11"/>
  <c r="BL35" i="11"/>
  <c r="BM35" i="11"/>
  <c r="BO35" i="11"/>
  <c r="BP35" i="11"/>
  <c r="BR35" i="11"/>
  <c r="BS35" i="11"/>
  <c r="BU35" i="11"/>
  <c r="BV35" i="11"/>
  <c r="BX35" i="11"/>
  <c r="BY35" i="11"/>
  <c r="CA35" i="11"/>
  <c r="CB35" i="11"/>
  <c r="CD35" i="11"/>
  <c r="CE35" i="11"/>
  <c r="CG35" i="11"/>
  <c r="CH35" i="11"/>
  <c r="B35" i="11"/>
  <c r="L36" i="11"/>
  <c r="O36" i="11"/>
  <c r="P36" i="11"/>
  <c r="S36" i="11"/>
  <c r="V36" i="11"/>
  <c r="R36" i="11"/>
  <c r="T36" i="11"/>
  <c r="X36" i="11"/>
  <c r="AA36" i="11"/>
  <c r="Z36" i="11"/>
  <c r="AB36" i="11"/>
  <c r="AE36" i="11"/>
  <c r="AD36" i="11"/>
  <c r="AF36" i="11"/>
  <c r="AH36" i="11"/>
  <c r="AI36" i="11"/>
  <c r="AJ36" i="11"/>
  <c r="AL36" i="11"/>
  <c r="AM36" i="11"/>
  <c r="AN36" i="11"/>
  <c r="AP36" i="11"/>
  <c r="AQ36" i="11"/>
  <c r="AR36" i="11"/>
  <c r="AT36" i="11"/>
  <c r="AU36" i="11"/>
  <c r="AV36" i="11"/>
  <c r="AY36" i="11"/>
  <c r="AX36" i="11"/>
  <c r="AZ36" i="11"/>
  <c r="BC36" i="11"/>
  <c r="BD36" i="11"/>
  <c r="BF36" i="11"/>
  <c r="BG36" i="11"/>
  <c r="BI36" i="11"/>
  <c r="BJ36" i="11"/>
  <c r="BL36" i="11"/>
  <c r="BM36" i="11"/>
  <c r="BO36" i="11"/>
  <c r="BP36" i="11"/>
  <c r="BR36" i="11"/>
  <c r="BS36" i="11"/>
  <c r="BU36" i="11"/>
  <c r="BV36" i="11"/>
  <c r="BX36" i="11"/>
  <c r="BY36" i="11"/>
  <c r="CA36" i="11"/>
  <c r="CB36" i="11"/>
  <c r="CD36" i="11"/>
  <c r="CE36" i="11"/>
  <c r="CG36" i="11"/>
  <c r="CH36" i="11"/>
  <c r="B36" i="11"/>
  <c r="L37" i="11"/>
  <c r="O37" i="11"/>
  <c r="P37" i="11"/>
  <c r="S37" i="11"/>
  <c r="V37" i="11"/>
  <c r="R37" i="11"/>
  <c r="T37" i="11"/>
  <c r="X37" i="11"/>
  <c r="AA37" i="11"/>
  <c r="Z37" i="11"/>
  <c r="AB37" i="11"/>
  <c r="AE37" i="11"/>
  <c r="AD37" i="11"/>
  <c r="AF37" i="11"/>
  <c r="AH37" i="11"/>
  <c r="AI37" i="11"/>
  <c r="AJ37" i="11"/>
  <c r="AL37" i="11"/>
  <c r="AM37" i="11"/>
  <c r="AN37" i="11"/>
  <c r="AP37" i="11"/>
  <c r="AQ37" i="11"/>
  <c r="AR37" i="11"/>
  <c r="AT37" i="11"/>
  <c r="AU37" i="11"/>
  <c r="AV37" i="11"/>
  <c r="AY37" i="11"/>
  <c r="AX37" i="11"/>
  <c r="AZ37" i="11"/>
  <c r="BC37" i="11"/>
  <c r="BD37" i="11"/>
  <c r="BF37" i="11"/>
  <c r="BG37" i="11"/>
  <c r="BI37" i="11"/>
  <c r="BJ37" i="11"/>
  <c r="BL37" i="11"/>
  <c r="BM37" i="11"/>
  <c r="BO37" i="11"/>
  <c r="BP37" i="11"/>
  <c r="BR37" i="11"/>
  <c r="BS37" i="11"/>
  <c r="BU37" i="11"/>
  <c r="BV37" i="11"/>
  <c r="BX37" i="11"/>
  <c r="BY37" i="11"/>
  <c r="CA37" i="11"/>
  <c r="CB37" i="11"/>
  <c r="CD37" i="11"/>
  <c r="CE37" i="11"/>
  <c r="CG37" i="11"/>
  <c r="CH37" i="11"/>
  <c r="B37" i="11"/>
  <c r="L38" i="11"/>
  <c r="O38" i="11"/>
  <c r="P38" i="11"/>
  <c r="S38" i="11"/>
  <c r="V38" i="11"/>
  <c r="R38" i="11"/>
  <c r="T38" i="11"/>
  <c r="X38" i="11"/>
  <c r="AA38" i="11"/>
  <c r="Z38" i="11"/>
  <c r="AB38" i="11"/>
  <c r="AE38" i="11"/>
  <c r="AD38" i="11"/>
  <c r="AF38" i="11"/>
  <c r="AH38" i="11"/>
  <c r="AI38" i="11"/>
  <c r="AJ38" i="11"/>
  <c r="AL38" i="11"/>
  <c r="AM38" i="11"/>
  <c r="AN38" i="11"/>
  <c r="AP38" i="11"/>
  <c r="AQ38" i="11"/>
  <c r="AR38" i="11"/>
  <c r="AT38" i="11"/>
  <c r="AU38" i="11"/>
  <c r="AV38" i="11"/>
  <c r="AY38" i="11"/>
  <c r="AX38" i="11"/>
  <c r="AZ38" i="11"/>
  <c r="BC38" i="11"/>
  <c r="BD38" i="11"/>
  <c r="BF38" i="11"/>
  <c r="BG38" i="11"/>
  <c r="BI38" i="11"/>
  <c r="BJ38" i="11"/>
  <c r="BL38" i="11"/>
  <c r="BM38" i="11"/>
  <c r="BO38" i="11"/>
  <c r="BP38" i="11"/>
  <c r="BR38" i="11"/>
  <c r="BS38" i="11"/>
  <c r="BU38" i="11"/>
  <c r="BV38" i="11"/>
  <c r="BX38" i="11"/>
  <c r="BY38" i="11"/>
  <c r="CA38" i="11"/>
  <c r="CB38" i="11"/>
  <c r="CD38" i="11"/>
  <c r="CE38" i="11"/>
  <c r="CG38" i="11"/>
  <c r="CH38" i="11"/>
  <c r="B38" i="11"/>
  <c r="L39" i="11"/>
  <c r="O39" i="11"/>
  <c r="P39" i="11"/>
  <c r="V39" i="11"/>
  <c r="R39" i="11"/>
  <c r="T39" i="11"/>
  <c r="W39" i="11"/>
  <c r="X39" i="11"/>
  <c r="AA39" i="11"/>
  <c r="Z39" i="11"/>
  <c r="AB39" i="11"/>
  <c r="AE39" i="11"/>
  <c r="AD39" i="11"/>
  <c r="AF39" i="11"/>
  <c r="AH39" i="11"/>
  <c r="AI39" i="11"/>
  <c r="AJ39" i="11"/>
  <c r="AL39" i="11"/>
  <c r="AM39" i="11"/>
  <c r="AN39" i="11"/>
  <c r="AP39" i="11"/>
  <c r="AQ39" i="11"/>
  <c r="AR39" i="11"/>
  <c r="AT39" i="11"/>
  <c r="AU39" i="11"/>
  <c r="AV39" i="11"/>
  <c r="AY39" i="11"/>
  <c r="AX39" i="11"/>
  <c r="AZ39" i="11"/>
  <c r="BC39" i="11"/>
  <c r="BD39" i="11"/>
  <c r="BF39" i="11"/>
  <c r="BG39" i="11"/>
  <c r="BI39" i="11"/>
  <c r="BJ39" i="11"/>
  <c r="BL39" i="11"/>
  <c r="BM39" i="11"/>
  <c r="BO39" i="11"/>
  <c r="BP39" i="11"/>
  <c r="BR39" i="11"/>
  <c r="BS39" i="11"/>
  <c r="BU39" i="11"/>
  <c r="BV39" i="11"/>
  <c r="BX39" i="11"/>
  <c r="BY39" i="11"/>
  <c r="CA39" i="11"/>
  <c r="CB39" i="11"/>
  <c r="CD39" i="11"/>
  <c r="CE39" i="11"/>
  <c r="CG39" i="11"/>
  <c r="CH39" i="11"/>
  <c r="B39" i="11"/>
  <c r="L40" i="11"/>
  <c r="O40" i="11"/>
  <c r="P40" i="11"/>
  <c r="S40" i="11"/>
  <c r="V40" i="11"/>
  <c r="R40" i="11"/>
  <c r="T40" i="11"/>
  <c r="X40" i="11"/>
  <c r="AA40" i="11"/>
  <c r="Z40" i="11"/>
  <c r="AB40" i="11"/>
  <c r="AE40" i="11"/>
  <c r="AD40" i="11"/>
  <c r="AF40" i="11"/>
  <c r="AH40" i="11"/>
  <c r="AI40" i="11"/>
  <c r="AJ40" i="11"/>
  <c r="AL40" i="11"/>
  <c r="AM40" i="11"/>
  <c r="AN40" i="11"/>
  <c r="AP40" i="11"/>
  <c r="AQ40" i="11"/>
  <c r="AR40" i="11"/>
  <c r="AT40" i="11"/>
  <c r="AU40" i="11"/>
  <c r="AV40" i="11"/>
  <c r="AY40" i="11"/>
  <c r="AX40" i="11"/>
  <c r="AZ40" i="11"/>
  <c r="BC40" i="11"/>
  <c r="BD40" i="11"/>
  <c r="BF40" i="11"/>
  <c r="BG40" i="11"/>
  <c r="BI40" i="11"/>
  <c r="BJ40" i="11"/>
  <c r="BL40" i="11"/>
  <c r="BM40" i="11"/>
  <c r="BO40" i="11"/>
  <c r="BP40" i="11"/>
  <c r="BR40" i="11"/>
  <c r="BS40" i="11"/>
  <c r="BU40" i="11"/>
  <c r="BV40" i="11"/>
  <c r="BX40" i="11"/>
  <c r="BY40" i="11"/>
  <c r="CA40" i="11"/>
  <c r="CB40" i="11"/>
  <c r="CD40" i="11"/>
  <c r="CE40" i="11"/>
  <c r="CG40" i="11"/>
  <c r="CH40" i="11"/>
  <c r="B40" i="11"/>
  <c r="L41" i="11"/>
  <c r="O41" i="11"/>
  <c r="P41" i="11"/>
  <c r="S41" i="11"/>
  <c r="V41" i="11"/>
  <c r="R41" i="11"/>
  <c r="T41" i="11"/>
  <c r="X41" i="11"/>
  <c r="AA41" i="11"/>
  <c r="Z41" i="11"/>
  <c r="AB41" i="11"/>
  <c r="AE41" i="11"/>
  <c r="AD41" i="11"/>
  <c r="AF41" i="11"/>
  <c r="AH41" i="11"/>
  <c r="AI41" i="11"/>
  <c r="AJ41" i="11"/>
  <c r="AL41" i="11"/>
  <c r="AM41" i="11"/>
  <c r="AN41" i="11"/>
  <c r="AP41" i="11"/>
  <c r="AQ41" i="11"/>
  <c r="AR41" i="11"/>
  <c r="AT41" i="11"/>
  <c r="AU41" i="11"/>
  <c r="AV41" i="11"/>
  <c r="AY41" i="11"/>
  <c r="AX41" i="11"/>
  <c r="AZ41" i="11"/>
  <c r="BC41" i="11"/>
  <c r="BD41" i="11"/>
  <c r="BF41" i="11"/>
  <c r="BG41" i="11"/>
  <c r="BI41" i="11"/>
  <c r="BJ41" i="11"/>
  <c r="BL41" i="11"/>
  <c r="BM41" i="11"/>
  <c r="BO41" i="11"/>
  <c r="BP41" i="11"/>
  <c r="BR41" i="11"/>
  <c r="BS41" i="11"/>
  <c r="BU41" i="11"/>
  <c r="BV41" i="11"/>
  <c r="BX41" i="11"/>
  <c r="BY41" i="11"/>
  <c r="CA41" i="11"/>
  <c r="CB41" i="11"/>
  <c r="CD41" i="11"/>
  <c r="CE41" i="11"/>
  <c r="CG41" i="11"/>
  <c r="CH41" i="11"/>
  <c r="B41" i="11"/>
  <c r="D3" i="11"/>
  <c r="F3" i="11"/>
  <c r="D4" i="11"/>
  <c r="E4" i="11"/>
  <c r="F4" i="11"/>
  <c r="D5" i="11"/>
  <c r="E5" i="11"/>
  <c r="F5" i="11"/>
  <c r="D6" i="11"/>
  <c r="E6" i="11"/>
  <c r="F6" i="11"/>
  <c r="D7" i="11"/>
  <c r="F7" i="11"/>
  <c r="D8" i="11"/>
  <c r="E8" i="11"/>
  <c r="F8" i="11"/>
  <c r="D9" i="11"/>
  <c r="F9" i="11"/>
  <c r="D10" i="11"/>
  <c r="F10" i="11"/>
  <c r="D11" i="11"/>
  <c r="F11" i="11"/>
  <c r="D12" i="11"/>
  <c r="E12" i="11"/>
  <c r="F12" i="11"/>
  <c r="D13" i="11"/>
  <c r="F13" i="11"/>
  <c r="D14" i="11"/>
  <c r="F14" i="11"/>
  <c r="D15" i="11"/>
  <c r="F15" i="11"/>
  <c r="D16" i="11"/>
  <c r="F16" i="11"/>
  <c r="D17" i="11"/>
  <c r="F17" i="11"/>
  <c r="D18" i="11"/>
  <c r="E18" i="11"/>
  <c r="F18" i="11"/>
  <c r="D19" i="11"/>
  <c r="F19" i="11"/>
  <c r="D20" i="11"/>
  <c r="E20" i="11"/>
  <c r="F20" i="11"/>
  <c r="D21" i="11"/>
  <c r="F21" i="11"/>
  <c r="D22" i="11"/>
  <c r="E22" i="11"/>
  <c r="F22" i="11"/>
  <c r="D23" i="11"/>
  <c r="F23" i="11"/>
  <c r="D24" i="11"/>
  <c r="F24" i="11"/>
  <c r="D25" i="11"/>
  <c r="E25" i="11"/>
  <c r="F25" i="11"/>
  <c r="D26" i="11"/>
  <c r="E26" i="11"/>
  <c r="F26" i="11"/>
  <c r="D27" i="11"/>
  <c r="E27" i="11"/>
  <c r="F27" i="11"/>
  <c r="D28" i="11"/>
  <c r="F28" i="11"/>
  <c r="D29" i="11"/>
  <c r="F29" i="11"/>
  <c r="D30" i="11"/>
  <c r="F30" i="11"/>
  <c r="D31" i="11"/>
  <c r="F31" i="11"/>
  <c r="D32" i="11"/>
  <c r="E32" i="11"/>
  <c r="F32" i="11"/>
  <c r="D33" i="11"/>
  <c r="F33" i="11"/>
  <c r="D34" i="11"/>
  <c r="F34" i="11"/>
  <c r="D35" i="11"/>
  <c r="F35" i="11"/>
  <c r="D36" i="11"/>
  <c r="F36" i="11"/>
  <c r="D37" i="11"/>
  <c r="F37" i="11"/>
  <c r="D38" i="11"/>
  <c r="F38" i="11"/>
  <c r="D39" i="11"/>
  <c r="E39" i="11"/>
  <c r="F39" i="11"/>
  <c r="D40" i="11"/>
  <c r="E40" i="11"/>
  <c r="F40" i="11"/>
  <c r="D41" i="11"/>
  <c r="F41" i="11"/>
  <c r="B47" i="11"/>
  <c r="B48" i="11"/>
  <c r="B49" i="11"/>
  <c r="B43" i="11"/>
  <c r="E7" i="11"/>
  <c r="E9" i="11"/>
  <c r="E10" i="11"/>
  <c r="E11" i="11"/>
  <c r="E13" i="11"/>
  <c r="E14" i="11"/>
  <c r="E15" i="11"/>
  <c r="E16" i="11"/>
  <c r="E17" i="11"/>
  <c r="E19" i="11"/>
  <c r="E21" i="11"/>
  <c r="E23" i="11"/>
  <c r="E24" i="11"/>
  <c r="E28" i="11"/>
  <c r="E29" i="11"/>
  <c r="E30" i="11"/>
  <c r="E31" i="11"/>
  <c r="E33" i="11"/>
  <c r="E34" i="11"/>
  <c r="E35" i="11"/>
  <c r="E36" i="11"/>
  <c r="E37" i="11"/>
  <c r="E38" i="11"/>
  <c r="E41" i="11"/>
  <c r="E3" i="1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2" i="2"/>
  <c r="D51" i="2"/>
  <c r="H3" i="2"/>
  <c r="E45" i="2"/>
  <c r="E3" i="2"/>
  <c r="D52" i="2"/>
  <c r="H4" i="2"/>
  <c r="E43" i="2"/>
  <c r="E4" i="2"/>
  <c r="H5" i="2"/>
  <c r="E5" i="2"/>
  <c r="H6" i="2"/>
  <c r="E6" i="2"/>
  <c r="D53" i="2"/>
  <c r="H7" i="2"/>
  <c r="E7" i="2"/>
  <c r="H8" i="2"/>
  <c r="E44" i="2"/>
  <c r="E8" i="2"/>
  <c r="H9" i="2"/>
  <c r="E9" i="2"/>
  <c r="H10" i="2"/>
  <c r="E10" i="2"/>
  <c r="H11" i="2"/>
  <c r="E11" i="2"/>
  <c r="H12" i="2"/>
  <c r="E12" i="2"/>
  <c r="H13" i="2"/>
  <c r="E13" i="2"/>
  <c r="H14" i="2"/>
  <c r="E14" i="2"/>
  <c r="H15" i="2"/>
  <c r="E15" i="2"/>
  <c r="H16" i="2"/>
  <c r="E16" i="2"/>
  <c r="H17" i="2"/>
  <c r="E17" i="2"/>
  <c r="H18" i="2"/>
  <c r="E18" i="2"/>
  <c r="H19" i="2"/>
  <c r="E19" i="2"/>
  <c r="H20" i="2"/>
  <c r="E20" i="2"/>
  <c r="H21" i="2"/>
  <c r="E21" i="2"/>
  <c r="H22" i="2"/>
  <c r="E22" i="2"/>
  <c r="H23" i="2"/>
  <c r="E46" i="2"/>
  <c r="E23" i="2"/>
  <c r="H24" i="2"/>
  <c r="E24" i="2"/>
  <c r="H25" i="2"/>
  <c r="E25" i="2"/>
  <c r="H26" i="2"/>
  <c r="E26" i="2"/>
  <c r="H27" i="2"/>
  <c r="E27" i="2"/>
  <c r="H28" i="2"/>
  <c r="E28" i="2"/>
  <c r="H29" i="2"/>
  <c r="E29" i="2"/>
  <c r="H30" i="2"/>
  <c r="E30" i="2"/>
  <c r="H31" i="2"/>
  <c r="E31" i="2"/>
  <c r="H32" i="2"/>
  <c r="E32" i="2"/>
  <c r="H33" i="2"/>
  <c r="E33" i="2"/>
  <c r="H34" i="2"/>
  <c r="E34" i="2"/>
  <c r="H35" i="2"/>
  <c r="E35" i="2"/>
  <c r="H36" i="2"/>
  <c r="E36" i="2"/>
  <c r="H37" i="2"/>
  <c r="E47" i="2"/>
  <c r="E37" i="2"/>
  <c r="H38" i="2"/>
  <c r="E38" i="2"/>
  <c r="H39" i="2"/>
  <c r="E39" i="2"/>
  <c r="H40" i="2"/>
  <c r="E40" i="2"/>
  <c r="H2" i="2"/>
  <c r="E2" i="2"/>
  <c r="CP100" i="11"/>
  <c r="CP86" i="11"/>
  <c r="CP92" i="11"/>
  <c r="CP104" i="11"/>
  <c r="K9" i="11"/>
  <c r="CP20" i="11"/>
  <c r="CP113" i="11"/>
  <c r="CP38" i="11"/>
  <c r="CP53" i="11"/>
  <c r="CP54" i="11"/>
  <c r="CP90" i="11"/>
  <c r="CP140" i="11"/>
  <c r="K25" i="11"/>
  <c r="W23" i="11"/>
  <c r="CP10" i="11"/>
  <c r="CP42" i="11"/>
  <c r="CP80" i="11"/>
  <c r="CP94" i="11"/>
  <c r="CP3" i="11"/>
  <c r="CP4" i="11"/>
  <c r="CP5" i="11"/>
  <c r="CP6" i="11"/>
  <c r="CP7" i="11"/>
  <c r="CP8" i="11"/>
  <c r="CP9" i="11"/>
  <c r="CP11" i="11"/>
  <c r="CP12" i="11"/>
  <c r="CP13" i="11"/>
  <c r="CP14" i="11"/>
  <c r="CP15" i="11"/>
  <c r="CP16" i="11"/>
  <c r="CP17" i="11"/>
  <c r="CP18" i="11"/>
  <c r="CP19" i="11"/>
  <c r="CP21" i="11"/>
  <c r="CP22" i="11"/>
  <c r="CP23" i="11"/>
  <c r="CP24" i="11"/>
  <c r="CP25" i="11"/>
  <c r="CP26" i="11"/>
  <c r="CP27" i="11"/>
  <c r="CP28" i="11"/>
  <c r="CP29" i="11"/>
  <c r="CP30" i="11"/>
  <c r="CP31" i="11"/>
  <c r="CP32" i="11"/>
  <c r="CP33" i="11"/>
  <c r="CP34" i="11"/>
  <c r="CP35" i="11"/>
  <c r="CP36" i="11"/>
  <c r="CP37" i="11"/>
  <c r="CP39" i="11"/>
  <c r="CP40" i="11"/>
  <c r="CP41" i="11"/>
  <c r="CP43" i="11"/>
  <c r="CP44" i="11"/>
  <c r="CP45" i="11"/>
  <c r="CP46" i="11"/>
  <c r="CP47" i="11"/>
  <c r="CP48" i="11"/>
  <c r="CP49" i="11"/>
  <c r="CP50" i="11"/>
  <c r="CP51" i="11"/>
  <c r="CP52" i="11"/>
  <c r="CP55" i="11"/>
  <c r="CP56" i="11"/>
  <c r="CP57" i="11"/>
  <c r="CP58" i="11"/>
  <c r="CP59" i="11"/>
  <c r="CP60" i="11"/>
  <c r="CP61" i="11"/>
  <c r="CP62" i="11"/>
  <c r="CP63" i="11"/>
  <c r="CP64" i="11"/>
  <c r="CP65" i="11"/>
  <c r="CP66" i="11"/>
  <c r="CP67" i="11"/>
  <c r="CP68" i="11"/>
  <c r="CP69" i="11"/>
  <c r="CP70" i="11"/>
  <c r="CP71" i="11"/>
  <c r="CP72" i="11"/>
  <c r="CP73" i="11"/>
  <c r="CP74" i="11"/>
  <c r="CP75" i="11"/>
  <c r="CP76" i="11"/>
  <c r="CP77" i="11"/>
  <c r="CP78" i="11"/>
  <c r="CP79" i="11"/>
  <c r="CP81" i="11"/>
  <c r="CP82" i="11"/>
  <c r="CP83" i="11"/>
  <c r="CP84" i="11"/>
  <c r="CP85" i="11"/>
  <c r="CP87" i="11"/>
  <c r="CP88" i="11"/>
  <c r="CP89" i="11"/>
  <c r="CP91" i="11"/>
  <c r="CP93" i="11"/>
  <c r="CP95" i="11"/>
  <c r="CP96" i="11"/>
  <c r="CP97" i="11"/>
  <c r="CP98" i="11"/>
  <c r="CP99" i="11"/>
  <c r="CP101" i="11"/>
  <c r="CP102" i="11"/>
  <c r="CP103" i="11"/>
  <c r="CP105" i="11"/>
  <c r="CP106" i="11"/>
  <c r="CP107" i="11"/>
  <c r="CP108" i="11"/>
  <c r="CP109" i="11"/>
  <c r="CP110" i="11"/>
  <c r="CP111" i="11"/>
  <c r="CP112" i="11"/>
  <c r="CP114" i="11"/>
  <c r="CP115" i="11"/>
  <c r="CP116" i="11"/>
  <c r="CP117" i="11"/>
  <c r="CP118" i="11"/>
  <c r="CP119" i="11"/>
  <c r="CP120" i="11"/>
  <c r="CP121" i="11"/>
  <c r="CP122" i="11"/>
  <c r="CP123" i="11"/>
  <c r="CP124" i="11"/>
  <c r="CP125" i="11"/>
  <c r="CP126" i="11"/>
  <c r="CP127" i="11"/>
  <c r="CP128" i="11"/>
  <c r="CP129" i="11"/>
  <c r="CP130" i="11"/>
  <c r="CP131" i="11"/>
  <c r="CP132" i="11"/>
  <c r="CP133" i="11"/>
  <c r="CP134" i="11"/>
  <c r="CP135" i="11"/>
  <c r="CP136" i="11"/>
  <c r="CP137" i="11"/>
  <c r="CP138" i="11"/>
  <c r="CP139" i="11"/>
  <c r="CP141" i="11"/>
  <c r="CP142" i="11"/>
  <c r="CP143" i="11"/>
  <c r="CP144" i="11"/>
  <c r="K4" i="11"/>
  <c r="K5" i="11"/>
  <c r="K6" i="11"/>
  <c r="K7" i="11"/>
  <c r="K8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3" i="11"/>
  <c r="S9" i="11"/>
  <c r="S8" i="11"/>
  <c r="S11" i="11"/>
  <c r="S12" i="11"/>
  <c r="S17" i="11"/>
  <c r="S22" i="11"/>
  <c r="S27" i="11"/>
  <c r="S32" i="11"/>
  <c r="S39" i="11"/>
  <c r="S3" i="11"/>
  <c r="W18" i="11"/>
  <c r="W4" i="11"/>
  <c r="W5" i="11"/>
  <c r="W6" i="11"/>
  <c r="W7" i="11"/>
  <c r="W10" i="11"/>
  <c r="W13" i="11"/>
  <c r="W14" i="11"/>
  <c r="W15" i="11"/>
  <c r="W16" i="11"/>
  <c r="W19" i="11"/>
  <c r="W20" i="11"/>
  <c r="W21" i="11"/>
  <c r="W24" i="11"/>
  <c r="W25" i="11"/>
  <c r="W26" i="11"/>
  <c r="W28" i="11"/>
  <c r="W29" i="11"/>
  <c r="W30" i="11"/>
  <c r="W31" i="11"/>
  <c r="W33" i="11"/>
  <c r="W34" i="11"/>
  <c r="W35" i="11"/>
  <c r="W36" i="11"/>
  <c r="W37" i="11"/>
  <c r="W38" i="11"/>
  <c r="W40" i="11"/>
  <c r="W41" i="11"/>
</calcChain>
</file>

<file path=xl/comments1.xml><?xml version="1.0" encoding="utf-8"?>
<comments xmlns="http://schemas.openxmlformats.org/spreadsheetml/2006/main">
  <authors>
    <author>Roberto Artavia</author>
  </authors>
  <commentList>
    <comment ref="F2" authorId="0">
      <text>
        <r>
          <rPr>
            <sz val="9"/>
            <color indexed="81"/>
            <rFont val="Calibri"/>
            <family val="2"/>
          </rPr>
          <t>One extra credit = 10 days of extra pay</t>
        </r>
      </text>
    </comment>
    <comment ref="DN2" authorId="0">
      <text>
        <r>
          <rPr>
            <b/>
            <sz val="9"/>
            <color indexed="81"/>
            <rFont val="Calibri"/>
            <family val="2"/>
          </rPr>
          <t>Monday Jan. 7, 2013</t>
        </r>
      </text>
    </comment>
    <comment ref="DP2" authorId="0">
      <text>
        <r>
          <rPr>
            <b/>
            <sz val="9"/>
            <color indexed="81"/>
            <rFont val="Calibri"/>
            <family val="2"/>
          </rPr>
          <t>Monday Jan. 21, 2013</t>
        </r>
      </text>
    </comment>
    <comment ref="DX2" authorId="0">
      <text>
        <r>
          <rPr>
            <b/>
            <sz val="9"/>
            <color indexed="81"/>
            <rFont val="Calibri"/>
            <family val="2"/>
          </rPr>
          <t>Monday Mar. 18, 2013</t>
        </r>
      </text>
    </comment>
    <comment ref="DY2" authorId="0">
      <text>
        <r>
          <rPr>
            <b/>
            <sz val="9"/>
            <color indexed="81"/>
            <rFont val="Calibri"/>
            <family val="2"/>
          </rPr>
          <t>Spring Break</t>
        </r>
      </text>
    </comment>
    <comment ref="EG2" authorId="0">
      <text>
        <r>
          <rPr>
            <b/>
            <sz val="9"/>
            <color indexed="81"/>
            <rFont val="Calibri"/>
            <family val="2"/>
          </rPr>
          <t>Friday May 17, 2013</t>
        </r>
      </text>
    </comment>
    <comment ref="EH2" authorId="0">
      <text>
        <r>
          <rPr>
            <b/>
            <sz val="9"/>
            <color indexed="81"/>
            <rFont val="Calibri"/>
            <family val="2"/>
          </rPr>
          <t>Monday May 20, 2013</t>
        </r>
      </text>
    </comment>
    <comment ref="EO2" authorId="0">
      <text>
        <r>
          <rPr>
            <b/>
            <sz val="9"/>
            <color indexed="81"/>
            <rFont val="Calibri"/>
            <family val="2"/>
          </rPr>
          <t>Monday July 8, 2013</t>
        </r>
      </text>
    </comment>
    <comment ref="ET2" authorId="0">
      <text>
        <r>
          <rPr>
            <b/>
            <sz val="9"/>
            <color indexed="81"/>
            <rFont val="Calibri"/>
            <family val="2"/>
          </rPr>
          <t>Monday Aug. 12, 2013</t>
        </r>
      </text>
    </comment>
    <comment ref="EU2" authorId="0">
      <text>
        <r>
          <rPr>
            <b/>
            <sz val="9"/>
            <color indexed="81"/>
            <rFont val="Calibri"/>
            <family val="2"/>
          </rPr>
          <t>Monday Aug. 19, 2013</t>
        </r>
      </text>
    </comment>
    <comment ref="FC2" authorId="0">
      <text>
        <r>
          <rPr>
            <b/>
            <sz val="9"/>
            <color indexed="81"/>
            <rFont val="Calibri"/>
            <family val="2"/>
          </rPr>
          <t>Monday Oct 21, 2013</t>
        </r>
      </text>
    </comment>
    <comment ref="AF23" authorId="0">
      <text>
        <r>
          <rPr>
            <b/>
            <sz val="9"/>
            <color indexed="81"/>
            <rFont val="Calibri"/>
            <family val="2"/>
          </rPr>
          <t>=IF(2-AB23&lt;=0,AB23-1.5,0)*$B$44*AD$45*AC23</t>
        </r>
      </text>
    </comment>
    <comment ref="Z28" authorId="0">
      <text>
        <r>
          <rPr>
            <b/>
            <sz val="9"/>
            <color indexed="81"/>
            <rFont val="Calibri"/>
            <family val="2"/>
          </rPr>
          <t>='Faculty Info'!H27</t>
        </r>
      </text>
    </comment>
    <comment ref="AA32" authorId="0">
      <text>
        <r>
          <rPr>
            <b/>
            <sz val="9"/>
            <color indexed="81"/>
            <rFont val="Calibri"/>
            <family val="2"/>
          </rPr>
          <t>=SUMIF($CK$3:$CK$144,$A32,$CL$3:$CL$144)</t>
        </r>
      </text>
    </comment>
    <comment ref="G38" authorId="0">
      <text>
        <r>
          <rPr>
            <b/>
            <sz val="9"/>
            <color indexed="81"/>
            <rFont val="Calibri"/>
            <family val="2"/>
          </rPr>
          <t>=IF((D38*0.5-D38*0.5/Z38*AA38)&lt;0,0,D38*0.5-D38*0.5/Z38*AA38)</t>
        </r>
      </text>
    </comment>
    <comment ref="F40" authorId="0">
      <text>
        <r>
          <rPr>
            <b/>
            <sz val="9"/>
            <color indexed="81"/>
            <rFont val="Calibri"/>
            <family val="2"/>
          </rPr>
          <t>=IF(Y40&lt;X40,D40,D40+((Y40-X40)*10*E40))</t>
        </r>
      </text>
    </comment>
    <comment ref="AB40" authorId="0">
      <text>
        <r>
          <rPr>
            <b/>
            <sz val="9"/>
            <color indexed="81"/>
            <rFont val="Calibri"/>
            <family val="2"/>
          </rPr>
          <t>=IF((Y40-X40)&lt;0,0,IF((Y40-X40)&gt;1,(Y40-X40)*2*$Z$45*$B$44,(Y40-X40)*$B$44*$Z$45))</t>
        </r>
      </text>
    </comment>
    <comment ref="B41" authorId="0">
      <text>
        <r>
          <rPr>
            <b/>
            <sz val="9"/>
            <color indexed="81"/>
            <rFont val="Calibri"/>
            <family val="2"/>
          </rPr>
          <t>=J41+N41+R41+V41+Z41+AD41+AH41+AL41+AP41+AT41+AX41+BB41+BE41+BH41+BK41+BN41+BQ41+BT41+BW41+BZ41+CC41+CF41</t>
        </r>
      </text>
    </comment>
    <comment ref="B43" authorId="0">
      <text>
        <r>
          <rPr>
            <b/>
            <sz val="9"/>
            <color indexed="81"/>
            <rFont val="Calibri"/>
            <family val="2"/>
          </rPr>
          <t>=SUM(B3:B41)+B49</t>
        </r>
      </text>
    </comment>
    <comment ref="B49" authorId="0">
      <text>
        <r>
          <rPr>
            <b/>
            <sz val="9"/>
            <color indexed="81"/>
            <rFont val="Calibri"/>
            <family val="2"/>
          </rPr>
          <t>=B47-B48</t>
        </r>
      </text>
    </comment>
    <comment ref="B50" authorId="0">
      <text>
        <r>
          <rPr>
            <b/>
            <sz val="9"/>
            <color indexed="81"/>
            <rFont val="Calibri"/>
            <family val="2"/>
          </rPr>
          <t>=SUM(G3:G41)</t>
        </r>
      </text>
    </comment>
  </commentList>
</comments>
</file>

<file path=xl/comments2.xml><?xml version="1.0" encoding="utf-8"?>
<comments xmlns="http://schemas.openxmlformats.org/spreadsheetml/2006/main">
  <authors>
    <author>Roberto Artavia</author>
  </authors>
  <commentList>
    <comment ref="E2" authorId="0">
      <text>
        <r>
          <rPr>
            <b/>
            <sz val="9"/>
            <color indexed="81"/>
            <rFont val="Calibri"/>
            <family val="2"/>
          </rPr>
          <t>Monday Jan. 7, 2013</t>
        </r>
      </text>
    </comment>
    <comment ref="G2" authorId="0">
      <text>
        <r>
          <rPr>
            <b/>
            <sz val="9"/>
            <color indexed="81"/>
            <rFont val="Calibri"/>
            <family val="2"/>
          </rPr>
          <t>Monday Jan. 21, 2013</t>
        </r>
      </text>
    </comment>
    <comment ref="O2" authorId="0">
      <text>
        <r>
          <rPr>
            <b/>
            <sz val="9"/>
            <color indexed="81"/>
            <rFont val="Calibri"/>
            <family val="2"/>
          </rPr>
          <t>Monday Mar. 18, 2013</t>
        </r>
      </text>
    </comment>
    <comment ref="P2" authorId="0">
      <text>
        <r>
          <rPr>
            <b/>
            <sz val="9"/>
            <color indexed="81"/>
            <rFont val="Calibri"/>
            <family val="2"/>
          </rPr>
          <t>Spring Break</t>
        </r>
      </text>
    </comment>
    <comment ref="X2" authorId="0">
      <text>
        <r>
          <rPr>
            <b/>
            <sz val="9"/>
            <color indexed="81"/>
            <rFont val="Calibri"/>
            <family val="2"/>
          </rPr>
          <t>Friday May 17, 2013</t>
        </r>
      </text>
    </comment>
    <comment ref="Y2" authorId="0">
      <text>
        <r>
          <rPr>
            <b/>
            <sz val="9"/>
            <color indexed="81"/>
            <rFont val="Calibri"/>
            <family val="2"/>
          </rPr>
          <t>Monday May 20, 2013</t>
        </r>
      </text>
    </comment>
    <comment ref="AF2" authorId="0">
      <text>
        <r>
          <rPr>
            <b/>
            <sz val="9"/>
            <color indexed="81"/>
            <rFont val="Calibri"/>
            <family val="2"/>
          </rPr>
          <t>Monday July 8, 2013</t>
        </r>
      </text>
    </comment>
    <comment ref="AK2" authorId="0">
      <text>
        <r>
          <rPr>
            <b/>
            <sz val="9"/>
            <color indexed="81"/>
            <rFont val="Calibri"/>
            <family val="2"/>
          </rPr>
          <t>Monday Aug. 12, 2013</t>
        </r>
      </text>
    </comment>
    <comment ref="AL2" authorId="0">
      <text>
        <r>
          <rPr>
            <b/>
            <sz val="9"/>
            <color indexed="81"/>
            <rFont val="Calibri"/>
            <family val="2"/>
          </rPr>
          <t>Monday Aug. 19, 2013</t>
        </r>
      </text>
    </comment>
    <comment ref="AT2" authorId="0">
      <text>
        <r>
          <rPr>
            <b/>
            <sz val="9"/>
            <color indexed="81"/>
            <rFont val="Calibri"/>
            <family val="2"/>
          </rPr>
          <t>Monday Oct 21, 2013</t>
        </r>
      </text>
    </comment>
  </commentList>
</comments>
</file>

<file path=xl/comments3.xml><?xml version="1.0" encoding="utf-8"?>
<comments xmlns="http://schemas.openxmlformats.org/spreadsheetml/2006/main">
  <authors>
    <author>Roberto Artavia</author>
  </authors>
  <commentList>
    <comment ref="I2" authorId="0">
      <text>
        <r>
          <rPr>
            <b/>
            <sz val="9"/>
            <color indexed="81"/>
            <rFont val="Calibri"/>
            <family val="2"/>
          </rPr>
          <t>Monday Feb. 4, 2013</t>
        </r>
      </text>
    </comment>
    <comment ref="P2" authorId="0">
      <text>
        <r>
          <rPr>
            <b/>
            <sz val="9"/>
            <color indexed="81"/>
            <rFont val="Calibri"/>
            <family val="2"/>
          </rPr>
          <t>Spring Break</t>
        </r>
      </text>
    </comment>
  </commentList>
</comments>
</file>

<file path=xl/sharedStrings.xml><?xml version="1.0" encoding="utf-8"?>
<sst xmlns="http://schemas.openxmlformats.org/spreadsheetml/2006/main" count="746" uniqueCount="205">
  <si>
    <t>Full</t>
  </si>
  <si>
    <t>Assistant</t>
  </si>
  <si>
    <t>Associate</t>
  </si>
  <si>
    <t>Rank</t>
  </si>
  <si>
    <t>Lecturer F</t>
  </si>
  <si>
    <t>Lecturer A</t>
  </si>
  <si>
    <t>Min</t>
  </si>
  <si>
    <t>Max</t>
  </si>
  <si>
    <t>Salary</t>
  </si>
  <si>
    <t>Courses</t>
  </si>
  <si>
    <t>Assignable</t>
  </si>
  <si>
    <t>Entrepreneurship</t>
  </si>
  <si>
    <t>Leadership</t>
  </si>
  <si>
    <t>Ethics</t>
  </si>
  <si>
    <t>Political Analysis</t>
  </si>
  <si>
    <t>Agribusiness</t>
  </si>
  <si>
    <t>Negotiation</t>
  </si>
  <si>
    <t>Quantitative Methods</t>
  </si>
  <si>
    <t>Language</t>
  </si>
  <si>
    <t>Spanish</t>
  </si>
  <si>
    <t>English</t>
  </si>
  <si>
    <t>Both</t>
  </si>
  <si>
    <t>MBA-CR SP</t>
  </si>
  <si>
    <t>MBA-CR EN</t>
  </si>
  <si>
    <t>MBA-NIC</t>
  </si>
  <si>
    <t>Week</t>
  </si>
  <si>
    <t>Introduction to Consulting</t>
  </si>
  <si>
    <t>Industrial Dynamics</t>
  </si>
  <si>
    <t>Macroeconomics</t>
  </si>
  <si>
    <t>Management Accounting</t>
  </si>
  <si>
    <t>Marketing Management II</t>
  </si>
  <si>
    <t>Sust. Development &amp; CSR</t>
  </si>
  <si>
    <t>Business Strategy</t>
  </si>
  <si>
    <t>Finance II</t>
  </si>
  <si>
    <t>Management Control</t>
  </si>
  <si>
    <t>Managerial Decisions II</t>
  </si>
  <si>
    <t>Operations Management II</t>
  </si>
  <si>
    <t>Module IV</t>
  </si>
  <si>
    <t>Modeule V</t>
  </si>
  <si>
    <t>Module IV-A</t>
  </si>
  <si>
    <t>Module IV-B</t>
  </si>
  <si>
    <t>SB</t>
  </si>
  <si>
    <t>MBA-CR</t>
  </si>
  <si>
    <t>Lang</t>
  </si>
  <si>
    <t>Data Mining</t>
  </si>
  <si>
    <t>Eng</t>
  </si>
  <si>
    <t>Sales Management</t>
  </si>
  <si>
    <t>Sp</t>
  </si>
  <si>
    <t>Macroeconomics of Competitiveness</t>
  </si>
  <si>
    <t>Service Management</t>
  </si>
  <si>
    <t>Quality Management</t>
  </si>
  <si>
    <t>Supply Chain Management</t>
  </si>
  <si>
    <t>Microfinance</t>
  </si>
  <si>
    <t>International Trade</t>
  </si>
  <si>
    <t>E-Business</t>
  </si>
  <si>
    <t>Sustainability Management</t>
  </si>
  <si>
    <t>Module VIII</t>
  </si>
  <si>
    <t>Module IX</t>
  </si>
  <si>
    <t>Placement Week</t>
  </si>
  <si>
    <t>Module X</t>
  </si>
  <si>
    <t>Consumer Behavior</t>
  </si>
  <si>
    <t>Brand Management</t>
  </si>
  <si>
    <t>Strategy Implementation</t>
  </si>
  <si>
    <t>Systems Dynamics</t>
  </si>
  <si>
    <t>Technology &amp; Innovation Mgnt</t>
  </si>
  <si>
    <t>Financial Institutions &amp; Cap Mkts</t>
  </si>
  <si>
    <t>Entrepreneurial Finance</t>
  </si>
  <si>
    <t>International Finance</t>
  </si>
  <si>
    <t>Creating Value from Values</t>
  </si>
  <si>
    <t>Board of Directors</t>
  </si>
  <si>
    <t>Cultura y Valores</t>
  </si>
  <si>
    <t>Modeule VI</t>
  </si>
  <si>
    <t>Corporate Strategy</t>
  </si>
  <si>
    <t>Operations Strategy</t>
  </si>
  <si>
    <t>Management Info Systems</t>
  </si>
  <si>
    <t>Money &amp; Banking</t>
  </si>
  <si>
    <t>Family Enterprises</t>
  </si>
  <si>
    <t>Mergers &amp; Acquisitions</t>
  </si>
  <si>
    <t>Global Macroeconomic Trends</t>
  </si>
  <si>
    <t>Business History</t>
  </si>
  <si>
    <t>Market Research</t>
  </si>
  <si>
    <t>HHRR Management</t>
  </si>
  <si>
    <t>Social Networks</t>
  </si>
  <si>
    <t>Modeule VII</t>
  </si>
  <si>
    <t>Management Consulting Practice</t>
  </si>
  <si>
    <t xml:space="preserve"> </t>
  </si>
  <si>
    <t>En</t>
  </si>
  <si>
    <t>Credits</t>
  </si>
  <si>
    <t>Macroecs of Competitiveness</t>
  </si>
  <si>
    <t>Political Develop. in Lat. America</t>
  </si>
  <si>
    <t>FIRST YEAR STUDENTS (2014)</t>
  </si>
  <si>
    <t>SECOND YEAR STUDENTS (2013)</t>
  </si>
  <si>
    <t>SECOND YEAR STUDENTS (2014)</t>
  </si>
  <si>
    <t>FIRST YEAR STUDENTS (2015)</t>
  </si>
  <si>
    <t>Module I</t>
  </si>
  <si>
    <t>Module II</t>
  </si>
  <si>
    <t>Module III</t>
  </si>
  <si>
    <t>Financial Mathematics</t>
  </si>
  <si>
    <t>Introduction to Accounting</t>
  </si>
  <si>
    <t>Financial Accounting</t>
  </si>
  <si>
    <t>Managerial Communication</t>
  </si>
  <si>
    <t>Managerial Decisions I</t>
  </si>
  <si>
    <t>Marketing Management</t>
  </si>
  <si>
    <t>Business Ethics</t>
  </si>
  <si>
    <t>Finance I</t>
  </si>
  <si>
    <t>Financial Simulation</t>
  </si>
  <si>
    <t>Leadership &amp; Literature</t>
  </si>
  <si>
    <t>Managerial Microeconomics</t>
  </si>
  <si>
    <t>Operations Management I</t>
  </si>
  <si>
    <t>Organizational Change</t>
  </si>
  <si>
    <t>Intro to Business Administration</t>
  </si>
  <si>
    <t>Leadership &amp; Sust. Development</t>
  </si>
  <si>
    <t>Introduction to Business</t>
  </si>
  <si>
    <t>Managerial Decisions</t>
  </si>
  <si>
    <t>Marketing I</t>
  </si>
  <si>
    <t>Leadership &amp; Ethics</t>
  </si>
  <si>
    <t>Operations I</t>
  </si>
  <si>
    <t>Microeconomics</t>
  </si>
  <si>
    <t>Managerial Communications</t>
  </si>
  <si>
    <t>Marketing II</t>
  </si>
  <si>
    <t>Financial Models</t>
  </si>
  <si>
    <t>Module V</t>
  </si>
  <si>
    <t xml:space="preserve">Managerial Accounting </t>
  </si>
  <si>
    <t>Operations II</t>
  </si>
  <si>
    <t>Module VI</t>
  </si>
  <si>
    <t>Control Management</t>
  </si>
  <si>
    <t>Management Information Sys.</t>
  </si>
  <si>
    <t>Corporate Finance</t>
  </si>
  <si>
    <t xml:space="preserve">Module </t>
  </si>
  <si>
    <t>Advertising</t>
  </si>
  <si>
    <t>Financial Institutions &amp; Cap Mkt</t>
  </si>
  <si>
    <t>Module</t>
  </si>
  <si>
    <t>Prof</t>
  </si>
  <si>
    <t>Subject</t>
  </si>
  <si>
    <t>Assigned</t>
  </si>
  <si>
    <t>CR</t>
  </si>
  <si>
    <t>NIC</t>
  </si>
  <si>
    <t>Punish</t>
  </si>
  <si>
    <t>Maximum</t>
  </si>
  <si>
    <t>Total</t>
  </si>
  <si>
    <t>Campus</t>
  </si>
  <si>
    <t>Nic</t>
  </si>
  <si>
    <t>Punish Weights</t>
  </si>
  <si>
    <t>OBJECTIVE</t>
  </si>
  <si>
    <t>Lives Nic</t>
  </si>
  <si>
    <t>Lives CR</t>
  </si>
  <si>
    <t>Cost</t>
  </si>
  <si>
    <t>Tenure</t>
  </si>
  <si>
    <t>Avg Salary</t>
  </si>
  <si>
    <t>Wasted</t>
  </si>
  <si>
    <t>L,L&amp;E</t>
  </si>
  <si>
    <t>Sust</t>
  </si>
  <si>
    <t>Strat</t>
  </si>
  <si>
    <t>Mkting</t>
  </si>
  <si>
    <t>Accting</t>
  </si>
  <si>
    <t>Quant</t>
  </si>
  <si>
    <t>Gen</t>
  </si>
  <si>
    <t>Po &amp; His</t>
  </si>
  <si>
    <t>Tech &amp; I</t>
  </si>
  <si>
    <t>Fin &amp; Ec</t>
  </si>
  <si>
    <t>MCP</t>
  </si>
  <si>
    <t>Categ</t>
  </si>
  <si>
    <t>Punishmnt</t>
  </si>
  <si>
    <t>Expertise</t>
  </si>
  <si>
    <t>Tech &amp; In</t>
  </si>
  <si>
    <t>Pol &amp; His</t>
  </si>
  <si>
    <t>Focus</t>
  </si>
  <si>
    <t>No-Class</t>
  </si>
  <si>
    <t>Round</t>
  </si>
  <si>
    <t>Term 1</t>
  </si>
  <si>
    <t>Term 2</t>
  </si>
  <si>
    <t>Term 3</t>
  </si>
  <si>
    <t>Term 4</t>
  </si>
  <si>
    <t>Term #</t>
  </si>
  <si>
    <t>Macroec of Competitiveness</t>
  </si>
  <si>
    <t>Contract</t>
  </si>
  <si>
    <t>Int</t>
  </si>
  <si>
    <t>Consulting Day Cost</t>
  </si>
  <si>
    <t>Consult Day</t>
  </si>
  <si>
    <t>Residence</t>
  </si>
  <si>
    <t>Costa Rica</t>
  </si>
  <si>
    <t>Nicaragua</t>
  </si>
  <si>
    <t>Professor #</t>
  </si>
  <si>
    <t>Evaluation</t>
  </si>
  <si>
    <t>Average</t>
  </si>
  <si>
    <t>Below Avg</t>
  </si>
  <si>
    <t>Above Avg</t>
  </si>
  <si>
    <t>Student</t>
  </si>
  <si>
    <t>Evaluatn</t>
  </si>
  <si>
    <t xml:space="preserve">Unused </t>
  </si>
  <si>
    <t>Included</t>
  </si>
  <si>
    <t xml:space="preserve">in </t>
  </si>
  <si>
    <t>Model</t>
  </si>
  <si>
    <t>Subjects</t>
  </si>
  <si>
    <t>Extra Day</t>
  </si>
  <si>
    <t>Consul. Day</t>
  </si>
  <si>
    <t>To be Paid</t>
  </si>
  <si>
    <t>Salaries Paid</t>
  </si>
  <si>
    <t>Base Salary</t>
  </si>
  <si>
    <t>Paid Extra</t>
  </si>
  <si>
    <t>Category</t>
  </si>
  <si>
    <t>12-Month</t>
  </si>
  <si>
    <t>10-Month</t>
  </si>
  <si>
    <t>6-Month</t>
  </si>
  <si>
    <t>Unused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</si>
</sst>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_(* #,##0.0_);_(* \(#,##0.0\);_(* &quot;-&quot;?_);_(@_)"/>
    <numFmt numFmtId="167" formatCode="_(* #,##0_);_(* \(#,##0\);_(* &quot;-&quot;?_);_(@_)"/>
    <numFmt numFmtId="168" formatCode="_(* #,##0_);_(* \(#,##0\);_(* &quot;-&quot;??_);_(@_)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  <font>
      <b/>
      <sz val="9"/>
      <color indexed="81"/>
      <name val="Calibri"/>
      <family val="2"/>
    </font>
    <font>
      <sz val="12"/>
      <color rgb="FF000000"/>
      <name val="Calibri"/>
      <family val="2"/>
      <charset val="128"/>
      <scheme val="minor"/>
    </font>
    <font>
      <b/>
      <sz val="12"/>
      <color rgb="FF000000"/>
      <name val="Calibri"/>
      <scheme val="minor"/>
    </font>
    <font>
      <sz val="12"/>
      <name val="Calibri"/>
      <scheme val="minor"/>
    </font>
    <font>
      <b/>
      <sz val="12"/>
      <name val="Calibri"/>
      <scheme val="minor"/>
    </font>
    <font>
      <sz val="9"/>
      <color indexed="8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0000FF"/>
      </left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 style="thick">
        <color rgb="FF0000FF"/>
      </right>
      <top/>
      <bottom/>
      <diagonal/>
    </border>
    <border>
      <left style="thick">
        <color rgb="FF0000FF"/>
      </left>
      <right style="thick">
        <color rgb="FF0000FF"/>
      </right>
      <top/>
      <bottom style="thick">
        <color rgb="FF0000FF"/>
      </bottom>
      <diagonal/>
    </border>
  </borders>
  <cellStyleXfs count="621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5">
    <xf numFmtId="0" fontId="0" fillId="0" borderId="0" xfId="0"/>
    <xf numFmtId="0" fontId="3" fillId="0" borderId="0" xfId="0" applyFont="1"/>
    <xf numFmtId="0" fontId="6" fillId="0" borderId="0" xfId="0" applyFont="1" applyAlignment="1">
      <alignment horizontal="right"/>
    </xf>
    <xf numFmtId="164" fontId="0" fillId="0" borderId="0" xfId="1" applyNumberFormat="1" applyFont="1"/>
    <xf numFmtId="0" fontId="0" fillId="0" borderId="0" xfId="0" applyAlignment="1">
      <alignment horizontal="center"/>
    </xf>
    <xf numFmtId="0" fontId="0" fillId="3" borderId="0" xfId="0" applyFill="1"/>
    <xf numFmtId="0" fontId="8" fillId="0" borderId="0" xfId="0" applyFont="1"/>
    <xf numFmtId="0" fontId="0" fillId="0" borderId="0" xfId="0" applyFill="1" applyAlignment="1">
      <alignment horizontal="center"/>
    </xf>
    <xf numFmtId="0" fontId="3" fillId="3" borderId="0" xfId="0" applyFont="1" applyFill="1"/>
    <xf numFmtId="0" fontId="0" fillId="0" borderId="0" xfId="0" applyFill="1"/>
    <xf numFmtId="0" fontId="3" fillId="0" borderId="0" xfId="0" applyFont="1" applyAlignment="1">
      <alignment horizontal="center"/>
    </xf>
    <xf numFmtId="0" fontId="0" fillId="4" borderId="0" xfId="0" applyFill="1"/>
    <xf numFmtId="0" fontId="0" fillId="0" borderId="0" xfId="0" applyFont="1"/>
    <xf numFmtId="0" fontId="9" fillId="3" borderId="0" xfId="0" applyFont="1" applyFill="1"/>
    <xf numFmtId="0" fontId="3" fillId="0" borderId="0" xfId="0" applyFont="1" applyFill="1" applyAlignment="1">
      <alignment horizontal="center"/>
    </xf>
    <xf numFmtId="0" fontId="8" fillId="5" borderId="0" xfId="0" applyFont="1" applyFill="1"/>
    <xf numFmtId="164" fontId="0" fillId="0" borderId="0" xfId="0" applyNumberFormat="1"/>
    <xf numFmtId="164" fontId="8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164" fontId="0" fillId="0" borderId="0" xfId="1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0" fontId="3" fillId="0" borderId="0" xfId="0" applyFont="1" applyFill="1"/>
    <xf numFmtId="164" fontId="0" fillId="0" borderId="0" xfId="0" applyNumberFormat="1" applyFill="1"/>
    <xf numFmtId="164" fontId="0" fillId="0" borderId="0" xfId="1" applyNumberFormat="1" applyFont="1" applyFill="1"/>
    <xf numFmtId="164" fontId="8" fillId="0" borderId="0" xfId="0" applyNumberFormat="1" applyFont="1" applyFill="1"/>
    <xf numFmtId="0" fontId="8" fillId="0" borderId="0" xfId="0" applyFont="1" applyFill="1"/>
    <xf numFmtId="0" fontId="9" fillId="0" borderId="0" xfId="0" applyFont="1" applyFill="1"/>
    <xf numFmtId="0" fontId="0" fillId="0" borderId="0" xfId="0" applyFont="1" applyFill="1"/>
    <xf numFmtId="0" fontId="3" fillId="3" borderId="0" xfId="0" applyFont="1" applyFill="1" applyAlignment="1">
      <alignment horizontal="left"/>
    </xf>
    <xf numFmtId="0" fontId="8" fillId="6" borderId="0" xfId="0" applyFont="1" applyFill="1"/>
    <xf numFmtId="1" fontId="0" fillId="0" borderId="0" xfId="1" applyNumberFormat="1" applyFont="1" applyAlignment="1">
      <alignment horizontal="right"/>
    </xf>
    <xf numFmtId="1" fontId="0" fillId="0" borderId="0" xfId="0" applyNumberFormat="1" applyFont="1" applyAlignment="1">
      <alignment horizontal="right"/>
    </xf>
    <xf numFmtId="1" fontId="0" fillId="0" borderId="0" xfId="0" applyNumberFormat="1" applyFont="1" applyFill="1" applyAlignment="1">
      <alignment horizontal="right"/>
    </xf>
    <xf numFmtId="1" fontId="8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" fontId="8" fillId="0" borderId="0" xfId="0" applyNumberFormat="1" applyFont="1" applyFill="1" applyAlignment="1">
      <alignment horizontal="right"/>
    </xf>
    <xf numFmtId="165" fontId="0" fillId="0" borderId="0" xfId="1" applyNumberFormat="1" applyFont="1" applyAlignment="1">
      <alignment horizontal="right"/>
    </xf>
    <xf numFmtId="165" fontId="0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165" fontId="8" fillId="0" borderId="0" xfId="0" applyNumberFormat="1" applyFont="1" applyFill="1" applyAlignment="1">
      <alignment horizontal="right"/>
    </xf>
    <xf numFmtId="1" fontId="0" fillId="0" borderId="0" xfId="1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Alignment="1"/>
    <xf numFmtId="0" fontId="3" fillId="0" borderId="0" xfId="0" applyFont="1" applyAlignment="1"/>
    <xf numFmtId="0" fontId="0" fillId="0" borderId="0" xfId="0" applyFill="1" applyAlignment="1"/>
    <xf numFmtId="0" fontId="3" fillId="0" borderId="0" xfId="0" applyFont="1" applyFill="1" applyAlignment="1"/>
    <xf numFmtId="0" fontId="0" fillId="0" borderId="0" xfId="0" applyFont="1" applyAlignment="1"/>
    <xf numFmtId="0" fontId="0" fillId="0" borderId="0" xfId="0" applyAlignment="1">
      <alignment horizontal="right"/>
    </xf>
    <xf numFmtId="166" fontId="0" fillId="0" borderId="0" xfId="0" applyNumberFormat="1" applyAlignment="1">
      <alignment horizontal="right"/>
    </xf>
    <xf numFmtId="9" fontId="3" fillId="0" borderId="0" xfId="454" applyFont="1"/>
    <xf numFmtId="0" fontId="3" fillId="2" borderId="0" xfId="0" applyFont="1" applyFill="1"/>
    <xf numFmtId="0" fontId="0" fillId="8" borderId="0" xfId="0" applyFill="1"/>
    <xf numFmtId="167" fontId="0" fillId="0" borderId="0" xfId="0" applyNumberFormat="1" applyAlignment="1">
      <alignment horizontal="right"/>
    </xf>
    <xf numFmtId="9" fontId="3" fillId="0" borderId="0" xfId="454" applyFont="1" applyFill="1"/>
    <xf numFmtId="165" fontId="0" fillId="0" borderId="0" xfId="0" applyNumberFormat="1"/>
    <xf numFmtId="0" fontId="3" fillId="0" borderId="0" xfId="0" applyFont="1" applyAlignment="1">
      <alignment horizontal="left"/>
    </xf>
    <xf numFmtId="165" fontId="0" fillId="0" borderId="0" xfId="0" applyNumberFormat="1" applyAlignment="1">
      <alignment horizontal="right"/>
    </xf>
    <xf numFmtId="0" fontId="10" fillId="0" borderId="0" xfId="0" applyFont="1" applyFill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9" fontId="11" fillId="0" borderId="0" xfId="454" applyFont="1" applyFill="1"/>
    <xf numFmtId="1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2" xfId="0" applyBorder="1" applyAlignment="1">
      <alignment horizontal="right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9" fontId="3" fillId="2" borderId="3" xfId="454" applyFont="1" applyFill="1" applyBorder="1"/>
    <xf numFmtId="1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/>
    <xf numFmtId="165" fontId="0" fillId="0" borderId="2" xfId="0" applyNumberFormat="1" applyBorder="1"/>
    <xf numFmtId="0" fontId="8" fillId="0" borderId="1" xfId="0" applyFont="1" applyBorder="1" applyAlignment="1">
      <alignment horizontal="left"/>
    </xf>
    <xf numFmtId="1" fontId="0" fillId="0" borderId="2" xfId="0" applyNumberFormat="1" applyBorder="1"/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/>
    <xf numFmtId="167" fontId="3" fillId="9" borderId="4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/>
    <xf numFmtId="0" fontId="3" fillId="0" borderId="2" xfId="0" applyFont="1" applyFill="1" applyBorder="1" applyAlignment="1"/>
    <xf numFmtId="0" fontId="3" fillId="0" borderId="2" xfId="0" applyFont="1" applyBorder="1" applyAlignment="1"/>
    <xf numFmtId="0" fontId="3" fillId="0" borderId="2" xfId="0" applyFont="1" applyBorder="1" applyAlignment="1">
      <alignment horizontal="left"/>
    </xf>
    <xf numFmtId="1" fontId="0" fillId="0" borderId="0" xfId="0" applyNumberFormat="1" applyFill="1" applyBorder="1" applyAlignment="1">
      <alignment horizontal="right"/>
    </xf>
    <xf numFmtId="1" fontId="3" fillId="7" borderId="5" xfId="0" applyNumberFormat="1" applyFont="1" applyFill="1" applyBorder="1" applyAlignment="1">
      <alignment horizontal="right"/>
    </xf>
    <xf numFmtId="1" fontId="3" fillId="7" borderId="6" xfId="0" applyNumberFormat="1" applyFont="1" applyFill="1" applyBorder="1" applyAlignment="1">
      <alignment horizontal="right"/>
    </xf>
    <xf numFmtId="1" fontId="3" fillId="7" borderId="7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9" fontId="3" fillId="0" borderId="0" xfId="454" applyFont="1" applyFill="1" applyBorder="1"/>
    <xf numFmtId="0" fontId="0" fillId="0" borderId="0" xfId="0" applyFont="1" applyBorder="1" applyAlignment="1"/>
    <xf numFmtId="0" fontId="3" fillId="0" borderId="0" xfId="0" applyFont="1" applyBorder="1" applyAlignment="1"/>
    <xf numFmtId="1" fontId="0" fillId="0" borderId="0" xfId="0" applyNumberFormat="1" applyBorder="1" applyAlignment="1">
      <alignment horizontal="right"/>
    </xf>
    <xf numFmtId="0" fontId="0" fillId="0" borderId="0" xfId="0" applyBorder="1"/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0" fontId="3" fillId="0" borderId="0" xfId="0" applyFont="1" applyFill="1" applyBorder="1" applyAlignment="1"/>
    <xf numFmtId="1" fontId="0" fillId="0" borderId="2" xfId="0" applyNumberForma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1" fontId="0" fillId="0" borderId="0" xfId="0" applyNumberFormat="1" applyFill="1" applyAlignment="1">
      <alignment horizontal="right"/>
    </xf>
    <xf numFmtId="43" fontId="0" fillId="0" borderId="0" xfId="1" applyFont="1"/>
    <xf numFmtId="165" fontId="0" fillId="0" borderId="0" xfId="0" applyNumberFormat="1" applyBorder="1" applyAlignment="1">
      <alignment horizontal="right"/>
    </xf>
    <xf numFmtId="43" fontId="0" fillId="0" borderId="0" xfId="1" applyFont="1" applyBorder="1" applyAlignment="1">
      <alignment horizontal="right"/>
    </xf>
    <xf numFmtId="164" fontId="0" fillId="0" borderId="0" xfId="1" applyNumberFormat="1" applyFont="1" applyBorder="1" applyAlignment="1">
      <alignment horizontal="right"/>
    </xf>
    <xf numFmtId="168" fontId="0" fillId="0" borderId="2" xfId="1" applyNumberFormat="1" applyFont="1" applyBorder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167" fontId="0" fillId="0" borderId="0" xfId="0" applyNumberFormat="1"/>
  </cellXfs>
  <cellStyles count="621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Normal" xfId="0" builtinId="0"/>
    <cellStyle name="Percent" xfId="454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M145"/>
  <sheetViews>
    <sheetView tabSelected="1" zoomScale="84" zoomScaleNormal="84" zoomScalePageLayoutView="84" workbookViewId="0">
      <pane xSplit="2" ySplit="2" topLeftCell="C3" activePane="bottomRight" state="frozen"/>
      <selection pane="topRight" activeCell="F1" sqref="F1"/>
      <selection pane="bottomLeft" activeCell="A3" sqref="A3"/>
      <selection pane="bottomRight" activeCell="C45" sqref="C43:C45"/>
    </sheetView>
  </sheetViews>
  <sheetFormatPr baseColWidth="10" defaultRowHeight="15" x14ac:dyDescent="0"/>
  <cols>
    <col min="1" max="1" width="14.33203125" bestFit="1" customWidth="1"/>
    <col min="2" max="6" width="10.83203125" customWidth="1"/>
    <col min="7" max="7" width="11.83203125" bestFit="1" customWidth="1"/>
    <col min="8" max="9" width="10.83203125" customWidth="1"/>
    <col min="10" max="14" width="9.83203125" style="9" customWidth="1"/>
    <col min="15" max="25" width="9.83203125" customWidth="1"/>
    <col min="26" max="26" width="9.6640625" customWidth="1"/>
    <col min="27" max="88" width="8.83203125" customWidth="1"/>
    <col min="89" max="89" width="28.1640625" bestFit="1" customWidth="1"/>
    <col min="90" max="92" width="7.83203125" customWidth="1"/>
    <col min="93" max="117" width="7.83203125" style="4" customWidth="1"/>
    <col min="118" max="169" width="3.33203125" customWidth="1"/>
  </cols>
  <sheetData>
    <row r="1" spans="1:169">
      <c r="B1" s="47" t="s">
        <v>137</v>
      </c>
      <c r="C1" s="47"/>
      <c r="D1" s="47"/>
      <c r="E1" s="47"/>
      <c r="F1" s="47"/>
      <c r="G1" s="47"/>
      <c r="H1" s="47"/>
      <c r="I1" s="47"/>
      <c r="J1" s="49" t="s">
        <v>18</v>
      </c>
      <c r="K1" s="47" t="s">
        <v>134</v>
      </c>
      <c r="L1" s="82" t="s">
        <v>137</v>
      </c>
      <c r="M1" s="48"/>
      <c r="N1" s="49" t="s">
        <v>18</v>
      </c>
      <c r="O1" s="47" t="s">
        <v>134</v>
      </c>
      <c r="P1" s="82" t="s">
        <v>137</v>
      </c>
      <c r="Q1" s="47"/>
      <c r="R1" s="47" t="s">
        <v>140</v>
      </c>
      <c r="S1" s="47" t="s">
        <v>134</v>
      </c>
      <c r="T1" s="82" t="s">
        <v>137</v>
      </c>
      <c r="U1" s="47"/>
      <c r="V1" s="47" t="s">
        <v>140</v>
      </c>
      <c r="W1" s="47" t="s">
        <v>134</v>
      </c>
      <c r="X1" s="82" t="s">
        <v>137</v>
      </c>
      <c r="Y1" s="46"/>
      <c r="Z1" s="47" t="s">
        <v>87</v>
      </c>
      <c r="AA1" s="47" t="s">
        <v>134</v>
      </c>
      <c r="AB1" s="82" t="s">
        <v>137</v>
      </c>
      <c r="AC1" s="97"/>
      <c r="AD1" s="101" t="s">
        <v>187</v>
      </c>
      <c r="AE1" s="101" t="s">
        <v>87</v>
      </c>
      <c r="AF1" s="102" t="s">
        <v>137</v>
      </c>
      <c r="AG1" s="97"/>
      <c r="AH1" s="101" t="s">
        <v>134</v>
      </c>
      <c r="AI1" s="105">
        <v>3</v>
      </c>
      <c r="AJ1" s="102" t="s">
        <v>137</v>
      </c>
      <c r="AK1" s="101"/>
      <c r="AL1" s="101" t="s">
        <v>134</v>
      </c>
      <c r="AM1" s="105">
        <v>4</v>
      </c>
      <c r="AN1" s="102" t="s">
        <v>137</v>
      </c>
      <c r="AO1" s="101"/>
      <c r="AP1" s="101" t="s">
        <v>134</v>
      </c>
      <c r="AQ1" s="105">
        <v>3</v>
      </c>
      <c r="AR1" s="102" t="s">
        <v>137</v>
      </c>
      <c r="AS1" s="101"/>
      <c r="AT1" s="101" t="s">
        <v>134</v>
      </c>
      <c r="AU1" s="105">
        <v>4</v>
      </c>
      <c r="AV1" s="102" t="s">
        <v>137</v>
      </c>
      <c r="AW1" s="101"/>
      <c r="AX1" s="47" t="s">
        <v>146</v>
      </c>
      <c r="AY1" s="47" t="s">
        <v>149</v>
      </c>
      <c r="AZ1" s="81" t="s">
        <v>167</v>
      </c>
      <c r="BA1" s="59"/>
      <c r="BB1" s="67" t="s">
        <v>163</v>
      </c>
      <c r="BC1" s="66" t="s">
        <v>134</v>
      </c>
      <c r="BD1" s="76" t="s">
        <v>166</v>
      </c>
      <c r="BE1" s="67" t="s">
        <v>163</v>
      </c>
      <c r="BF1" s="66" t="s">
        <v>134</v>
      </c>
      <c r="BG1" s="76" t="s">
        <v>166</v>
      </c>
      <c r="BH1" s="67" t="s">
        <v>163</v>
      </c>
      <c r="BI1" s="66" t="s">
        <v>134</v>
      </c>
      <c r="BJ1" s="76" t="s">
        <v>166</v>
      </c>
      <c r="BK1" s="67" t="s">
        <v>163</v>
      </c>
      <c r="BL1" s="66" t="s">
        <v>134</v>
      </c>
      <c r="BM1" s="76" t="s">
        <v>166</v>
      </c>
      <c r="BN1" s="67" t="s">
        <v>163</v>
      </c>
      <c r="BO1" s="66" t="s">
        <v>134</v>
      </c>
      <c r="BP1" s="76" t="s">
        <v>166</v>
      </c>
      <c r="BQ1" s="67" t="s">
        <v>163</v>
      </c>
      <c r="BR1" s="66" t="s">
        <v>134</v>
      </c>
      <c r="BS1" s="76" t="s">
        <v>166</v>
      </c>
      <c r="BT1" s="67" t="s">
        <v>163</v>
      </c>
      <c r="BU1" s="66" t="s">
        <v>134</v>
      </c>
      <c r="BV1" s="76" t="s">
        <v>166</v>
      </c>
      <c r="BW1" s="67" t="s">
        <v>163</v>
      </c>
      <c r="BX1" s="66" t="s">
        <v>134</v>
      </c>
      <c r="BY1" s="76" t="s">
        <v>166</v>
      </c>
      <c r="BZ1" s="67" t="s">
        <v>163</v>
      </c>
      <c r="CA1" s="66" t="s">
        <v>134</v>
      </c>
      <c r="CB1" s="76" t="s">
        <v>166</v>
      </c>
      <c r="CC1" s="67" t="s">
        <v>163</v>
      </c>
      <c r="CD1" s="66" t="s">
        <v>134</v>
      </c>
      <c r="CE1" s="76" t="s">
        <v>166</v>
      </c>
      <c r="CF1" s="67" t="s">
        <v>163</v>
      </c>
      <c r="CG1" s="66" t="s">
        <v>134</v>
      </c>
      <c r="CH1" s="76" t="s">
        <v>166</v>
      </c>
      <c r="CI1" s="90"/>
      <c r="CJ1" s="90"/>
      <c r="CY1" s="18" t="s">
        <v>161</v>
      </c>
      <c r="CZ1" s="18" t="s">
        <v>161</v>
      </c>
      <c r="DA1" s="18" t="s">
        <v>161</v>
      </c>
      <c r="DB1" s="18" t="s">
        <v>161</v>
      </c>
      <c r="DC1" s="18" t="s">
        <v>161</v>
      </c>
      <c r="DD1" s="18" t="s">
        <v>161</v>
      </c>
      <c r="DE1" s="18" t="s">
        <v>161</v>
      </c>
      <c r="DF1" s="18" t="s">
        <v>161</v>
      </c>
      <c r="DG1" s="18" t="s">
        <v>161</v>
      </c>
      <c r="DH1" s="18" t="s">
        <v>161</v>
      </c>
      <c r="DI1" s="18" t="s">
        <v>161</v>
      </c>
    </row>
    <row r="2" spans="1:169" s="10" customFormat="1" ht="16" thickBot="1">
      <c r="A2" s="47" t="s">
        <v>182</v>
      </c>
      <c r="B2" s="50" t="s">
        <v>139</v>
      </c>
      <c r="C2" s="50"/>
      <c r="D2" s="50" t="s">
        <v>148</v>
      </c>
      <c r="E2" s="50" t="s">
        <v>194</v>
      </c>
      <c r="F2" s="47" t="s">
        <v>196</v>
      </c>
      <c r="G2" s="47" t="s">
        <v>204</v>
      </c>
      <c r="H2" s="47"/>
      <c r="I2" s="50"/>
      <c r="J2" s="48" t="s">
        <v>19</v>
      </c>
      <c r="K2" s="48" t="s">
        <v>19</v>
      </c>
      <c r="L2" s="83" t="s">
        <v>19</v>
      </c>
      <c r="M2" s="48"/>
      <c r="N2" s="48" t="s">
        <v>20</v>
      </c>
      <c r="O2" s="50" t="s">
        <v>20</v>
      </c>
      <c r="P2" s="84" t="s">
        <v>20</v>
      </c>
      <c r="Q2" s="50"/>
      <c r="R2" s="50" t="s">
        <v>144</v>
      </c>
      <c r="S2" s="50" t="s">
        <v>141</v>
      </c>
      <c r="T2" s="84" t="s">
        <v>141</v>
      </c>
      <c r="U2" s="50"/>
      <c r="V2" s="50" t="s">
        <v>145</v>
      </c>
      <c r="W2" s="50" t="s">
        <v>135</v>
      </c>
      <c r="X2" s="84" t="s">
        <v>135</v>
      </c>
      <c r="Y2" s="50"/>
      <c r="Z2" s="50" t="s">
        <v>138</v>
      </c>
      <c r="AA2" s="50" t="s">
        <v>87</v>
      </c>
      <c r="AB2" s="84" t="s">
        <v>87</v>
      </c>
      <c r="AC2" s="98"/>
      <c r="AD2" s="98" t="s">
        <v>188</v>
      </c>
      <c r="AE2" s="98" t="s">
        <v>189</v>
      </c>
      <c r="AF2" s="84" t="s">
        <v>149</v>
      </c>
      <c r="AG2" s="98"/>
      <c r="AH2" s="103" t="s">
        <v>169</v>
      </c>
      <c r="AI2" s="103" t="s">
        <v>7</v>
      </c>
      <c r="AJ2" s="83" t="s">
        <v>169</v>
      </c>
      <c r="AK2" s="98"/>
      <c r="AL2" s="98" t="s">
        <v>170</v>
      </c>
      <c r="AM2" s="98" t="s">
        <v>7</v>
      </c>
      <c r="AN2" s="84" t="s">
        <v>170</v>
      </c>
      <c r="AO2" s="98"/>
      <c r="AP2" s="98" t="s">
        <v>171</v>
      </c>
      <c r="AQ2" s="98" t="s">
        <v>7</v>
      </c>
      <c r="AR2" s="84" t="s">
        <v>171</v>
      </c>
      <c r="AS2" s="98"/>
      <c r="AT2" s="98" t="s">
        <v>172</v>
      </c>
      <c r="AU2" s="98" t="s">
        <v>7</v>
      </c>
      <c r="AV2" s="84" t="s">
        <v>172</v>
      </c>
      <c r="AW2" s="98"/>
      <c r="AX2" s="50" t="s">
        <v>147</v>
      </c>
      <c r="AY2" s="50" t="s">
        <v>87</v>
      </c>
      <c r="AZ2" s="85" t="s">
        <v>8</v>
      </c>
      <c r="BA2" s="19"/>
      <c r="BB2" s="18" t="s">
        <v>159</v>
      </c>
      <c r="BC2" s="18" t="s">
        <v>85</v>
      </c>
      <c r="BD2" s="85" t="s">
        <v>159</v>
      </c>
      <c r="BE2" s="18" t="s">
        <v>158</v>
      </c>
      <c r="BF2" s="18"/>
      <c r="BG2" s="85" t="s">
        <v>164</v>
      </c>
      <c r="BH2" s="18" t="s">
        <v>152</v>
      </c>
      <c r="BI2" s="18"/>
      <c r="BJ2" s="85" t="s">
        <v>152</v>
      </c>
      <c r="BK2" s="18" t="s">
        <v>153</v>
      </c>
      <c r="BL2" s="18"/>
      <c r="BM2" s="85" t="s">
        <v>153</v>
      </c>
      <c r="BN2" s="18" t="s">
        <v>150</v>
      </c>
      <c r="BO2" s="18"/>
      <c r="BP2" s="85" t="s">
        <v>150</v>
      </c>
      <c r="BQ2" s="18" t="s">
        <v>154</v>
      </c>
      <c r="BR2" s="18"/>
      <c r="BS2" s="85" t="s">
        <v>154</v>
      </c>
      <c r="BT2" s="18" t="s">
        <v>155</v>
      </c>
      <c r="BU2" s="18"/>
      <c r="BV2" s="85" t="s">
        <v>155</v>
      </c>
      <c r="BW2" s="18" t="s">
        <v>157</v>
      </c>
      <c r="BX2" s="18"/>
      <c r="BY2" s="85" t="s">
        <v>165</v>
      </c>
      <c r="BZ2" s="18" t="s">
        <v>151</v>
      </c>
      <c r="CA2" s="18"/>
      <c r="CB2" s="85" t="s">
        <v>151</v>
      </c>
      <c r="CC2" s="18" t="s">
        <v>156</v>
      </c>
      <c r="CD2" s="18"/>
      <c r="CE2" s="85" t="s">
        <v>156</v>
      </c>
      <c r="CF2" s="18" t="s">
        <v>160</v>
      </c>
      <c r="CG2" s="19"/>
      <c r="CH2" s="85" t="s">
        <v>160</v>
      </c>
      <c r="CI2" s="91"/>
      <c r="CJ2" s="91"/>
      <c r="CK2" s="10" t="s">
        <v>133</v>
      </c>
      <c r="CL2" s="10" t="s">
        <v>132</v>
      </c>
      <c r="CM2" s="10" t="s">
        <v>168</v>
      </c>
      <c r="CN2" s="10" t="s">
        <v>87</v>
      </c>
      <c r="CO2" s="10" t="s">
        <v>20</v>
      </c>
      <c r="CP2" s="10" t="s">
        <v>19</v>
      </c>
      <c r="CQ2" s="10" t="s">
        <v>135</v>
      </c>
      <c r="CR2" s="10" t="s">
        <v>136</v>
      </c>
      <c r="CS2" s="10" t="s">
        <v>131</v>
      </c>
      <c r="CT2" s="10" t="s">
        <v>173</v>
      </c>
      <c r="CU2" s="10" t="s">
        <v>169</v>
      </c>
      <c r="CV2" s="10" t="s">
        <v>170</v>
      </c>
      <c r="CW2" s="10" t="s">
        <v>171</v>
      </c>
      <c r="CX2" s="10" t="s">
        <v>172</v>
      </c>
      <c r="CY2" s="10" t="s">
        <v>159</v>
      </c>
      <c r="CZ2" s="10" t="s">
        <v>158</v>
      </c>
      <c r="DA2" s="10" t="s">
        <v>152</v>
      </c>
      <c r="DB2" s="10" t="s">
        <v>153</v>
      </c>
      <c r="DC2" s="10" t="s">
        <v>150</v>
      </c>
      <c r="DD2" s="10" t="s">
        <v>154</v>
      </c>
      <c r="DE2" s="10" t="s">
        <v>155</v>
      </c>
      <c r="DF2" s="10" t="s">
        <v>157</v>
      </c>
      <c r="DG2" s="10" t="s">
        <v>151</v>
      </c>
      <c r="DH2" s="10" t="s">
        <v>156</v>
      </c>
      <c r="DI2" s="10" t="s">
        <v>160</v>
      </c>
      <c r="DN2" s="10">
        <v>1</v>
      </c>
      <c r="DO2" s="10">
        <v>2</v>
      </c>
      <c r="DP2" s="10">
        <v>3</v>
      </c>
      <c r="DQ2" s="10">
        <v>4</v>
      </c>
      <c r="DR2" s="10">
        <v>5</v>
      </c>
      <c r="DS2" s="10">
        <v>6</v>
      </c>
      <c r="DT2" s="10">
        <v>7</v>
      </c>
      <c r="DU2" s="10">
        <v>8</v>
      </c>
      <c r="DV2" s="10">
        <v>9</v>
      </c>
      <c r="DW2" s="10">
        <v>10</v>
      </c>
      <c r="DX2" s="10">
        <v>11</v>
      </c>
      <c r="DY2" s="14">
        <v>12</v>
      </c>
      <c r="DZ2" s="10">
        <v>13</v>
      </c>
      <c r="EA2" s="10">
        <v>14</v>
      </c>
      <c r="EB2" s="10">
        <v>15</v>
      </c>
      <c r="EC2" s="10">
        <v>16</v>
      </c>
      <c r="ED2" s="10">
        <v>17</v>
      </c>
      <c r="EE2" s="10">
        <v>18</v>
      </c>
      <c r="EF2" s="10">
        <v>19</v>
      </c>
      <c r="EG2" s="10">
        <v>20</v>
      </c>
      <c r="EH2" s="10">
        <v>21</v>
      </c>
      <c r="EI2" s="10">
        <v>22</v>
      </c>
      <c r="EJ2" s="10">
        <v>23</v>
      </c>
      <c r="EK2" s="10">
        <v>24</v>
      </c>
      <c r="EL2" s="10">
        <v>25</v>
      </c>
      <c r="EM2" s="10">
        <v>26</v>
      </c>
      <c r="EN2" s="10">
        <v>27</v>
      </c>
      <c r="EO2" s="10">
        <v>28</v>
      </c>
      <c r="EP2" s="10">
        <v>29</v>
      </c>
      <c r="EQ2" s="10">
        <v>30</v>
      </c>
      <c r="ER2" s="10">
        <v>31</v>
      </c>
      <c r="ES2" s="10">
        <v>32</v>
      </c>
      <c r="ET2" s="10">
        <v>33</v>
      </c>
      <c r="EU2" s="10">
        <v>34</v>
      </c>
      <c r="EV2" s="10">
        <v>35</v>
      </c>
      <c r="EW2" s="10">
        <v>36</v>
      </c>
      <c r="EX2" s="10">
        <v>37</v>
      </c>
      <c r="EY2" s="10">
        <v>38</v>
      </c>
      <c r="EZ2" s="10">
        <v>39</v>
      </c>
      <c r="FA2" s="10">
        <v>40</v>
      </c>
      <c r="FB2" s="10">
        <v>41</v>
      </c>
      <c r="FC2" s="10">
        <v>42</v>
      </c>
      <c r="FD2" s="10">
        <v>43</v>
      </c>
      <c r="FE2" s="10">
        <v>44</v>
      </c>
      <c r="FF2" s="10">
        <v>45</v>
      </c>
      <c r="FG2" s="10">
        <v>46</v>
      </c>
      <c r="FH2" s="10">
        <v>47</v>
      </c>
      <c r="FI2" s="10">
        <v>48</v>
      </c>
      <c r="FJ2" s="10">
        <v>49</v>
      </c>
      <c r="FK2" s="10">
        <v>50</v>
      </c>
      <c r="FL2" s="10">
        <v>51</v>
      </c>
      <c r="FM2" s="10">
        <v>52</v>
      </c>
    </row>
    <row r="3" spans="1:169" ht="16" thickTop="1">
      <c r="A3" s="51">
        <v>1</v>
      </c>
      <c r="B3" s="56">
        <f>L3+P3+T3+X3+AB3+AF3+AJ3+AN3+AR3+AV3+AZ3+BD3+BG3+BJ3+BM3+BP3+BS3+BV3+BY3+CB3+CE3+CH3</f>
        <v>293</v>
      </c>
      <c r="C3" s="56"/>
      <c r="D3" s="56">
        <f>'Faculty Info'!E2*1000</f>
        <v>90000</v>
      </c>
      <c r="E3" s="56">
        <f>'Faculty Info'!F2</f>
        <v>1000</v>
      </c>
      <c r="F3" s="56">
        <f t="shared" ref="F3:F41" si="0">IF(AA3&lt;Z3,D3,D3+((AA3-Z3)*10*E3))</f>
        <v>90000</v>
      </c>
      <c r="G3" s="56">
        <f>IF((D3*0.5-D3*0.5/Z3*AA3)&lt;0,0,D3*0.5-D3*0.5/Z3*AA3)</f>
        <v>4500</v>
      </c>
      <c r="H3" s="56"/>
      <c r="I3" s="56"/>
      <c r="J3" s="45">
        <v>1</v>
      </c>
      <c r="K3" s="45">
        <f t="shared" ref="K3:K41" si="1">IF((SUMIF($CM$3:$CM$144,$A3,$CP$3:$CP$144))&gt;1,1,0)</f>
        <v>1</v>
      </c>
      <c r="L3" s="68">
        <f t="shared" ref="L3:L41" si="2">IF(J3=1,0,K3*$B$44*$L$45)</f>
        <v>0</v>
      </c>
      <c r="M3" s="45"/>
      <c r="N3" s="42">
        <v>0</v>
      </c>
      <c r="O3" s="36">
        <f t="shared" ref="O3:O41" si="3">IF((SUMIF($CM$3:$CM$144,$A3,$CO$3:$CO$144))&gt;1,1,0)</f>
        <v>0</v>
      </c>
      <c r="P3" s="72">
        <f t="shared" ref="P3:P41" si="4">IF((N3-O3)&lt;0,1*$B$44*$P$45,0)</f>
        <v>0</v>
      </c>
      <c r="Q3" s="52"/>
      <c r="R3" s="51">
        <f>IF(V3=1,0,1)</f>
        <v>1</v>
      </c>
      <c r="S3" s="51">
        <f t="shared" ref="S3:S41" si="5">SUMIF($CM$3:$CM$144,$A3,$CR$3:$CR$144)</f>
        <v>4</v>
      </c>
      <c r="T3" s="68">
        <f t="shared" ref="T3:T41" si="6">IF(R3=1,0,S3*$B$44*$T$45)</f>
        <v>0</v>
      </c>
      <c r="U3" s="51"/>
      <c r="V3" s="51">
        <f>'Faculty Info'!I2</f>
        <v>0</v>
      </c>
      <c r="W3" s="51">
        <f t="shared" ref="W3:W41" si="7">SUMIF($CM$3:$CM$144,$A3,$CQ$3:$CQ$144)</f>
        <v>1</v>
      </c>
      <c r="X3" s="68">
        <f t="shared" ref="X3:X41" si="8">IF(V3=1,0,W3*$B$44*$X$45)</f>
        <v>25</v>
      </c>
      <c r="Y3" s="51"/>
      <c r="Z3" s="38">
        <f>'Faculty Info'!H2</f>
        <v>5</v>
      </c>
      <c r="AA3" s="38">
        <f t="shared" ref="AA3:AA41" si="9">SUMIF($CM$3:$CM$144,$A3,$CN$3:$CN$144)</f>
        <v>4.5</v>
      </c>
      <c r="AB3" s="72">
        <f>IF((AA3-Z3)&lt;0,0,(AA3-Z3)*$B$44*$AB$45)</f>
        <v>0</v>
      </c>
      <c r="AC3" s="99"/>
      <c r="AD3" s="109">
        <f>'Faculty Info'!J2</f>
        <v>2.5</v>
      </c>
      <c r="AE3" s="111">
        <f>IF(Z3-AA3&lt;0,0,Z3-AA3)</f>
        <v>0.5</v>
      </c>
      <c r="AF3" s="112">
        <f t="shared" ref="AF3:AF41" si="10">IF(2-AD3&lt;=0,AD3-1.5,0)*$B$44*AF$45*AE3</f>
        <v>250</v>
      </c>
      <c r="AG3" s="110"/>
      <c r="AH3" s="86">
        <f t="shared" ref="AH3:AH41" si="11">SUMIF($CM$3:$CM$144,$A3,$CU$3:$CU$144)</f>
        <v>3</v>
      </c>
      <c r="AI3" s="86">
        <f>AI$1</f>
        <v>3</v>
      </c>
      <c r="AJ3" s="104">
        <f>IF(AI3-AH3&lt;0,(AI3-AH3)*-1*$B$44*AJ$45,0)</f>
        <v>0</v>
      </c>
      <c r="AK3" s="99"/>
      <c r="AL3" s="99">
        <f t="shared" ref="AL3:AL41" si="12">SUMIF($CM$3:$CM$144,$A3,$CV$3:$CV$144)</f>
        <v>1</v>
      </c>
      <c r="AM3" s="86">
        <f>AM$1</f>
        <v>4</v>
      </c>
      <c r="AN3" s="104">
        <f>IF(AM3-AL3&lt;0,(AM3-AL3)*-1*$B$44*AN$45,0)</f>
        <v>0</v>
      </c>
      <c r="AO3" s="99"/>
      <c r="AP3" s="99">
        <f t="shared" ref="AP3:AP41" si="13">SUMIF($CM$3:$CM$144,$A3,$CW$3:$CW$144)</f>
        <v>1</v>
      </c>
      <c r="AQ3" s="86">
        <f>AQ$1</f>
        <v>3</v>
      </c>
      <c r="AR3" s="104">
        <f>IF(AQ3-AP3&lt;0,(AQ3-AP3)*-1*$B$44*AR$45,0)</f>
        <v>0</v>
      </c>
      <c r="AS3" s="99"/>
      <c r="AT3" s="99">
        <f t="shared" ref="AT3:AT41" si="14">SUMIF($CM$3:$CM$144,$A3,$CX$3:$CX$144)</f>
        <v>0</v>
      </c>
      <c r="AU3" s="86">
        <f>AU$1</f>
        <v>4</v>
      </c>
      <c r="AV3" s="104">
        <f>IF(AU3-AT3&lt;0,(AU3-AT3)*-1*$B$44*AV$45,0)</f>
        <v>0</v>
      </c>
      <c r="AW3" s="99"/>
      <c r="AX3" s="36">
        <f>'Faculty Info'!E2</f>
        <v>90</v>
      </c>
      <c r="AY3" s="60">
        <f t="shared" ref="AY3:AY41" si="15">IF(Z3-AA3&lt;0,0,Z3-AA3)</f>
        <v>0.5</v>
      </c>
      <c r="AZ3" s="75">
        <f t="shared" ref="AZ3:AZ8" si="16">AX3*AY3*$AZ$45</f>
        <v>18</v>
      </c>
      <c r="BA3" s="58"/>
      <c r="BB3" s="65">
        <v>1</v>
      </c>
      <c r="BC3" s="65">
        <f t="shared" ref="BC3:BC41" si="17">SUMIF($CM$3:$CM$144,$A3,$CY$3:$CY$144)</f>
        <v>2</v>
      </c>
      <c r="BD3" s="77">
        <f>IF(BB3=1,IF(BC3&gt;0,0,0),IF(BC3&gt;0,BC3*$B$44*BD$45,0))</f>
        <v>0</v>
      </c>
      <c r="BE3" s="65">
        <v>0</v>
      </c>
      <c r="BF3" s="65">
        <f t="shared" ref="BF3:BF41" si="18">SUMIF($CM$3:$CM$144,$A3,$CZ$3:$CZ$144)</f>
        <v>0</v>
      </c>
      <c r="BG3" s="77">
        <f>IF(BE3=1,IF(BF3&gt;0,0,0),IF(BF3&gt;0,BF3*$B$44*BG$45,0))</f>
        <v>0</v>
      </c>
      <c r="BH3" s="65">
        <v>0</v>
      </c>
      <c r="BI3" s="65">
        <f t="shared" ref="BI3:BI41" si="19">SUMIF($CM$3:$CM$144,$A3,$DA$3:$DA$144)</f>
        <v>0</v>
      </c>
      <c r="BJ3" s="77">
        <f>IF(BH3=1,IF(BI3&gt;0,0,0),IF(BI3&gt;0,BI3*$B$44*BJ$45,0))</f>
        <v>0</v>
      </c>
      <c r="BK3" s="65">
        <v>0</v>
      </c>
      <c r="BL3" s="65">
        <f t="shared" ref="BL3:BL41" si="20">SUMIF($CM$3:$CM$144,$A3,$DB$3:$DB$144)</f>
        <v>0</v>
      </c>
      <c r="BM3" s="77">
        <f>IF(BK3=1,IF(BL3&gt;0,0,0),IF(BL3&gt;0,BL3*$B$44*BM$45,0))</f>
        <v>0</v>
      </c>
      <c r="BN3" s="65">
        <v>0</v>
      </c>
      <c r="BO3" s="65">
        <f t="shared" ref="BO3:BO41" si="21">SUMIF($CM$3:$CM$144,$A3,$DC$3:$DC$144)</f>
        <v>0</v>
      </c>
      <c r="BP3" s="77">
        <f>IF(BN3=1,IF(BO3&gt;0,0,0),IF(BO3&gt;0,BO3*$B$44*BP$45,0))</f>
        <v>0</v>
      </c>
      <c r="BQ3" s="65">
        <v>1</v>
      </c>
      <c r="BR3" s="65">
        <f t="shared" ref="BR3:BR41" si="22">SUMIF($CM$3:$CM$144,$A3,$DD$3:$DD$144)</f>
        <v>3</v>
      </c>
      <c r="BS3" s="77">
        <f>IF(BQ3=1,IF(BR3&gt;0,0,0),IF(BR3&gt;0,BR3*$B$44*BS$45,0))</f>
        <v>0</v>
      </c>
      <c r="BT3" s="65">
        <v>0</v>
      </c>
      <c r="BU3" s="65">
        <f t="shared" ref="BU3:BU41" si="23">SUMIF($CM$3:$CM$144,$A3,$DE$3:$DE$144)</f>
        <v>0</v>
      </c>
      <c r="BV3" s="77">
        <f>IF(BT3=1,IF(BU3&gt;0,0,0),IF(BU3&gt;0,BU3*$B$44*BV$45,0))</f>
        <v>0</v>
      </c>
      <c r="BW3" s="65">
        <v>0</v>
      </c>
      <c r="BX3" s="65">
        <f t="shared" ref="BX3:BX41" si="24">SUMIF($CM$3:$CM$144,$A3,$DF$3:$DF$144)</f>
        <v>0</v>
      </c>
      <c r="BY3" s="77">
        <f>IF(BW3=1,IF(BX3&gt;0,0,0),IF(BX3&gt;0,BX3*$B$44*BY$45,0))</f>
        <v>0</v>
      </c>
      <c r="BZ3" s="65">
        <v>0</v>
      </c>
      <c r="CA3" s="65">
        <f t="shared" ref="CA3:CA41" si="25">SUMIF($CM$3:$CM$144,$A3,$DG$3:$DG$144)</f>
        <v>0</v>
      </c>
      <c r="CB3" s="77">
        <f>IF(BZ3=1,IF(CA3&gt;0,0,0),IF(CA3&gt;0,CA3*$B$44*CB$45,0))</f>
        <v>0</v>
      </c>
      <c r="CC3" s="65">
        <v>0</v>
      </c>
      <c r="CD3" s="65">
        <f t="shared" ref="CD3:CD41" si="26">SUMIF($CM$3:$CM$144,$A3,$DH$3:$DH$144)</f>
        <v>0</v>
      </c>
      <c r="CE3" s="77">
        <f>IF(CC3=1,IF(CD3&gt;0,0,0),IF(CD3&gt;0,CD3*$B$44*CE$45,0))</f>
        <v>0</v>
      </c>
      <c r="CF3" s="65">
        <v>0</v>
      </c>
      <c r="CG3" s="58">
        <f t="shared" ref="CG3:CG41" si="27">SUMIF($CM$3:$CM$144,$A3,$DI$3:$DI$144)</f>
        <v>0</v>
      </c>
      <c r="CH3" s="77">
        <f>IF(CF3=1,IF(CG3&gt;0,0,0),IF(CG3&gt;0,CG3*$B$44*CH$45,0))</f>
        <v>0</v>
      </c>
      <c r="CI3" s="92"/>
      <c r="CJ3" s="92"/>
      <c r="CK3" t="s">
        <v>31</v>
      </c>
      <c r="CL3" s="87">
        <v>29</v>
      </c>
      <c r="CM3" s="86">
        <f>ROUND(CL3,1)</f>
        <v>29</v>
      </c>
      <c r="CN3" s="38">
        <v>1</v>
      </c>
      <c r="CO3" s="32">
        <v>0</v>
      </c>
      <c r="CP3" s="32">
        <f>IF(CO3=0,1,0)</f>
        <v>1</v>
      </c>
      <c r="CQ3" s="32">
        <v>1</v>
      </c>
      <c r="CR3" s="32">
        <v>0</v>
      </c>
      <c r="CS3" s="42">
        <v>4</v>
      </c>
      <c r="CT3" s="42">
        <v>1</v>
      </c>
      <c r="CU3" s="32">
        <f>IF(CT3=1,1,0)</f>
        <v>1</v>
      </c>
      <c r="CV3" s="32">
        <f>IF(CT3=2,1,0)</f>
        <v>0</v>
      </c>
      <c r="CW3" s="32">
        <f>IF(CT3=3,1,0)</f>
        <v>0</v>
      </c>
      <c r="CX3" s="32">
        <f>IF(CT3=4,1,0)</f>
        <v>0</v>
      </c>
      <c r="CY3" s="32">
        <v>0</v>
      </c>
      <c r="CZ3" s="32">
        <v>0</v>
      </c>
      <c r="DA3" s="32">
        <v>0</v>
      </c>
      <c r="DB3" s="32">
        <v>0</v>
      </c>
      <c r="DC3" s="32">
        <v>0</v>
      </c>
      <c r="DD3" s="32">
        <v>0</v>
      </c>
      <c r="DE3" s="35">
        <v>0</v>
      </c>
      <c r="DF3" s="35">
        <v>0</v>
      </c>
      <c r="DG3" s="32">
        <v>1</v>
      </c>
      <c r="DH3" s="32">
        <v>0</v>
      </c>
      <c r="DI3" s="32">
        <v>0</v>
      </c>
      <c r="DJ3" s="32"/>
      <c r="DK3" s="32"/>
      <c r="DL3" s="32"/>
      <c r="DM3" s="32"/>
      <c r="DN3" s="11">
        <v>4</v>
      </c>
      <c r="DO3" s="11"/>
      <c r="DY3" s="9"/>
    </row>
    <row r="4" spans="1:169">
      <c r="A4" s="51">
        <v>2</v>
      </c>
      <c r="B4" s="56">
        <f t="shared" ref="B4:B41" si="28">L4+P4+T4+X4+AB4+AF4+AJ4+AN4+AR4+AV4+AZ4+BD4+BG4+BJ4+BM4+BP4+BS4+BV4+BY4+CB4+CE4+CH4</f>
        <v>0</v>
      </c>
      <c r="C4" s="56"/>
      <c r="D4" s="56">
        <f>'Faculty Info'!E3*1000</f>
        <v>48000</v>
      </c>
      <c r="E4" s="56">
        <f>'Faculty Info'!F3</f>
        <v>600</v>
      </c>
      <c r="F4" s="56">
        <f t="shared" si="0"/>
        <v>48000</v>
      </c>
      <c r="G4" s="56">
        <f t="shared" ref="G4:G41" si="29">IF((D4*0.5-D4*0.5/Z4*AA4)&lt;0,0,D4*0.5-D4*0.5/Z4*AA4)</f>
        <v>0</v>
      </c>
      <c r="H4" s="56"/>
      <c r="I4" s="56"/>
      <c r="J4" s="45">
        <v>1</v>
      </c>
      <c r="K4" s="45">
        <f t="shared" si="1"/>
        <v>1</v>
      </c>
      <c r="L4" s="68">
        <f t="shared" si="2"/>
        <v>0</v>
      </c>
      <c r="M4" s="45"/>
      <c r="N4" s="42">
        <v>1</v>
      </c>
      <c r="O4" s="36">
        <f t="shared" si="3"/>
        <v>1</v>
      </c>
      <c r="P4" s="72">
        <f t="shared" si="4"/>
        <v>0</v>
      </c>
      <c r="Q4" s="52"/>
      <c r="R4" s="51">
        <f t="shared" ref="R4:R41" si="30">IF(V4=1,0,1)</f>
        <v>0</v>
      </c>
      <c r="S4" s="51">
        <f t="shared" si="5"/>
        <v>0</v>
      </c>
      <c r="T4" s="68">
        <f t="shared" si="6"/>
        <v>0</v>
      </c>
      <c r="U4" s="51"/>
      <c r="V4" s="51">
        <f>'Faculty Info'!I3</f>
        <v>1</v>
      </c>
      <c r="W4" s="51">
        <f t="shared" si="7"/>
        <v>6</v>
      </c>
      <c r="X4" s="68">
        <f t="shared" si="8"/>
        <v>0</v>
      </c>
      <c r="Y4" s="51"/>
      <c r="Z4" s="38">
        <f>'Faculty Info'!H3</f>
        <v>5</v>
      </c>
      <c r="AA4" s="38">
        <f t="shared" si="9"/>
        <v>5</v>
      </c>
      <c r="AB4" s="72">
        <f t="shared" ref="AB4:AB41" si="31">IF((AA4-Z4)&lt;0,0,IF((AA4-Z4)&gt;1,(AA4-Z4)*2*$AB$45*$B$44,(AA4-Z4)*$B$44*$AB$45))</f>
        <v>0</v>
      </c>
      <c r="AC4" s="99"/>
      <c r="AD4" s="109">
        <f>'Faculty Info'!J3</f>
        <v>3</v>
      </c>
      <c r="AE4" s="111">
        <f>IF(Z4-AA4&lt;0,0,Z4-AA4)</f>
        <v>0</v>
      </c>
      <c r="AF4" s="112">
        <f t="shared" si="10"/>
        <v>0</v>
      </c>
      <c r="AG4" s="110"/>
      <c r="AH4" s="86">
        <f t="shared" si="11"/>
        <v>1</v>
      </c>
      <c r="AI4" s="86">
        <f t="shared" ref="AI4:AI41" si="32">AI$1</f>
        <v>3</v>
      </c>
      <c r="AJ4" s="104">
        <f t="shared" ref="AJ4:AJ41" si="33">IF(AI4-AH4&lt;0,(AI4-AH4)*-1*$B$44*AJ$45,0)</f>
        <v>0</v>
      </c>
      <c r="AK4" s="99"/>
      <c r="AL4" s="99">
        <f t="shared" si="12"/>
        <v>3</v>
      </c>
      <c r="AM4" s="86">
        <f t="shared" ref="AM4:AM41" si="34">AM$1</f>
        <v>4</v>
      </c>
      <c r="AN4" s="104">
        <f t="shared" ref="AN4:AN41" si="35">IF(AM4-AL4&lt;0,(AM4-AL4)*-1*$B$44*AN$45,0)</f>
        <v>0</v>
      </c>
      <c r="AO4" s="99"/>
      <c r="AP4" s="99">
        <f t="shared" si="13"/>
        <v>2</v>
      </c>
      <c r="AQ4" s="86">
        <f t="shared" ref="AQ4:AQ41" si="36">AQ$1</f>
        <v>3</v>
      </c>
      <c r="AR4" s="104">
        <f t="shared" ref="AR4:AR41" si="37">IF(AQ4-AP4&lt;0,(AQ4-AP4)*-1*$B$44*AR$45,0)</f>
        <v>0</v>
      </c>
      <c r="AS4" s="99"/>
      <c r="AT4" s="99">
        <f t="shared" si="14"/>
        <v>0</v>
      </c>
      <c r="AU4" s="86">
        <f t="shared" ref="AU4:AU41" si="38">AU$1</f>
        <v>4</v>
      </c>
      <c r="AV4" s="104">
        <f t="shared" ref="AV4:AV41" si="39">IF(AU4-AT4&lt;0,(AU4-AT4)*-1*$B$44*AV$45,0)</f>
        <v>0</v>
      </c>
      <c r="AW4" s="99"/>
      <c r="AX4" s="36">
        <f>'Faculty Info'!E3</f>
        <v>48</v>
      </c>
      <c r="AY4" s="60">
        <f t="shared" si="15"/>
        <v>0</v>
      </c>
      <c r="AZ4" s="75">
        <f t="shared" si="16"/>
        <v>0</v>
      </c>
      <c r="BA4" s="58"/>
      <c r="BB4" s="65">
        <v>0</v>
      </c>
      <c r="BC4" s="65">
        <f t="shared" si="17"/>
        <v>0</v>
      </c>
      <c r="BD4" s="77">
        <f t="shared" ref="BD4:BD41" si="40">IF(BB4=1,IF(BC4&gt;0,0,0),IF(BC4&gt;0,BC4*$B$44*BD$45,0))</f>
        <v>0</v>
      </c>
      <c r="BE4" s="65">
        <v>1</v>
      </c>
      <c r="BF4" s="65">
        <f t="shared" si="18"/>
        <v>3</v>
      </c>
      <c r="BG4" s="77">
        <f t="shared" ref="BG4:BG41" si="41">IF(BE4=1,IF(BF4&gt;0,0,0),IF(BF4&gt;0,BF4*$B$44*BG$45,0))</f>
        <v>0</v>
      </c>
      <c r="BH4" s="65">
        <v>1</v>
      </c>
      <c r="BI4" s="65">
        <f t="shared" si="19"/>
        <v>3</v>
      </c>
      <c r="BJ4" s="77">
        <f t="shared" ref="BJ4:BJ41" si="42">IF(BH4=1,IF(BI4&gt;0,0,0),IF(BI4&gt;0,BI4*$B$44*BJ$45,0))</f>
        <v>0</v>
      </c>
      <c r="BK4" s="65">
        <v>0</v>
      </c>
      <c r="BL4" s="65">
        <f t="shared" si="20"/>
        <v>0</v>
      </c>
      <c r="BM4" s="77">
        <f t="shared" ref="BM4:BM41" si="43">IF(BK4=1,IF(BL4&gt;0,0,0),IF(BL4&gt;0,BL4*$B$44*BM$45,0))</f>
        <v>0</v>
      </c>
      <c r="BN4" s="65">
        <v>0</v>
      </c>
      <c r="BO4" s="65">
        <f t="shared" si="21"/>
        <v>0</v>
      </c>
      <c r="BP4" s="77">
        <f t="shared" ref="BP4:BP41" si="44">IF(BN4=1,IF(BO4&gt;0,0,0),IF(BO4&gt;0,BO4*$B$44*BP$45,0))</f>
        <v>0</v>
      </c>
      <c r="BQ4" s="65">
        <v>0</v>
      </c>
      <c r="BR4" s="65">
        <f t="shared" si="22"/>
        <v>0</v>
      </c>
      <c r="BS4" s="77">
        <f t="shared" ref="BS4:BS41" si="45">IF(BQ4=1,IF(BR4&gt;0,0,0),IF(BR4&gt;0,BR4*$B$44*BS$45,0))</f>
        <v>0</v>
      </c>
      <c r="BT4" s="65">
        <v>0</v>
      </c>
      <c r="BU4" s="65">
        <f t="shared" si="23"/>
        <v>0</v>
      </c>
      <c r="BV4" s="77">
        <f t="shared" ref="BV4:BV41" si="46">IF(BT4=1,IF(BU4&gt;0,0,0),IF(BU4&gt;0,BU4*$B$44*BV$45,0))</f>
        <v>0</v>
      </c>
      <c r="BW4" s="65">
        <v>0</v>
      </c>
      <c r="BX4" s="65">
        <f t="shared" si="24"/>
        <v>0</v>
      </c>
      <c r="BY4" s="77">
        <f t="shared" ref="BY4:BY41" si="47">IF(BW4=1,IF(BX4&gt;0,0,0),IF(BX4&gt;0,BX4*$B$44*BY$45,0))</f>
        <v>0</v>
      </c>
      <c r="BZ4" s="65">
        <v>0</v>
      </c>
      <c r="CA4" s="65">
        <f t="shared" si="25"/>
        <v>0</v>
      </c>
      <c r="CB4" s="77">
        <f t="shared" ref="CB4:CB41" si="48">IF(BZ4=1,IF(CA4&gt;0,0,0),IF(CA4&gt;0,CA4*$B$44*CB$45,0))</f>
        <v>0</v>
      </c>
      <c r="CC4" s="65">
        <v>0</v>
      </c>
      <c r="CD4" s="65">
        <f t="shared" si="26"/>
        <v>0</v>
      </c>
      <c r="CE4" s="77">
        <f t="shared" ref="CE4:CE41" si="49">IF(CC4=1,IF(CD4&gt;0,0,0),IF(CD4&gt;0,CD4*$B$44*CE$45,0))</f>
        <v>0</v>
      </c>
      <c r="CF4" s="65">
        <v>0</v>
      </c>
      <c r="CG4" s="58">
        <f t="shared" si="27"/>
        <v>0</v>
      </c>
      <c r="CH4" s="77">
        <f t="shared" ref="CH4:CH41" si="50">IF(CF4=1,IF(CG4&gt;0,0,0),IF(CG4&gt;0,CG4*$B$44*CH$45,0))</f>
        <v>0</v>
      </c>
      <c r="CI4" s="92"/>
      <c r="CJ4" s="92"/>
      <c r="CK4" t="s">
        <v>27</v>
      </c>
      <c r="CL4" s="88">
        <v>32</v>
      </c>
      <c r="CM4" s="86">
        <f t="shared" ref="CM4:CM67" si="51">ROUND(CL4,1)</f>
        <v>32</v>
      </c>
      <c r="CN4" s="38">
        <v>0.5</v>
      </c>
      <c r="CO4" s="32">
        <v>0</v>
      </c>
      <c r="CP4" s="32">
        <f t="shared" ref="CP4:CP67" si="52">IF(CO4=0,1,0)</f>
        <v>1</v>
      </c>
      <c r="CQ4" s="32">
        <v>1</v>
      </c>
      <c r="CR4" s="32">
        <v>0</v>
      </c>
      <c r="CS4" s="42">
        <v>4</v>
      </c>
      <c r="CT4" s="42">
        <v>1</v>
      </c>
      <c r="CU4" s="32">
        <f t="shared" ref="CU4:CU67" si="53">IF(CT4=1,1,0)</f>
        <v>1</v>
      </c>
      <c r="CV4" s="32">
        <f t="shared" ref="CV4:CV67" si="54">IF(CT4=2,1,0)</f>
        <v>0</v>
      </c>
      <c r="CW4" s="32">
        <f t="shared" ref="CW4:CW67" si="55">IF(CT4=3,1,0)</f>
        <v>0</v>
      </c>
      <c r="CX4" s="32">
        <f t="shared" ref="CX4:CX67" si="56">IF(CT4=4,1,0)</f>
        <v>0</v>
      </c>
      <c r="CY4" s="32">
        <v>0</v>
      </c>
      <c r="CZ4" s="32">
        <v>1</v>
      </c>
      <c r="DA4" s="32">
        <v>0</v>
      </c>
      <c r="DB4" s="32">
        <v>0</v>
      </c>
      <c r="DC4" s="32">
        <v>0</v>
      </c>
      <c r="DD4" s="32">
        <v>0</v>
      </c>
      <c r="DE4" s="35">
        <v>0</v>
      </c>
      <c r="DF4" s="35">
        <v>0</v>
      </c>
      <c r="DG4" s="32">
        <v>0</v>
      </c>
      <c r="DH4" s="32">
        <v>0</v>
      </c>
      <c r="DI4" s="32">
        <v>0</v>
      </c>
      <c r="DJ4" s="32"/>
      <c r="DK4" s="32"/>
      <c r="DL4" s="32"/>
      <c r="DM4" s="32"/>
      <c r="DP4" s="11">
        <v>4</v>
      </c>
      <c r="DQ4" s="11"/>
      <c r="DR4" s="11"/>
      <c r="DS4" s="11"/>
      <c r="DT4" s="11"/>
      <c r="DU4" s="11"/>
      <c r="DV4" s="11"/>
      <c r="DW4" s="11">
        <v>4</v>
      </c>
      <c r="DY4" s="9"/>
    </row>
    <row r="5" spans="1:169">
      <c r="A5" s="51">
        <v>3</v>
      </c>
      <c r="B5" s="56">
        <f t="shared" si="28"/>
        <v>300</v>
      </c>
      <c r="C5" s="56"/>
      <c r="D5" s="56">
        <f>'Faculty Info'!E4*1000</f>
        <v>90000</v>
      </c>
      <c r="E5" s="56">
        <f>'Faculty Info'!F4</f>
        <v>1000</v>
      </c>
      <c r="F5" s="56">
        <f t="shared" si="0"/>
        <v>95000</v>
      </c>
      <c r="G5" s="56">
        <f t="shared" si="29"/>
        <v>0</v>
      </c>
      <c r="H5" s="56"/>
      <c r="I5" s="56"/>
      <c r="J5" s="45">
        <v>1</v>
      </c>
      <c r="K5" s="45">
        <f t="shared" si="1"/>
        <v>1</v>
      </c>
      <c r="L5" s="68">
        <f t="shared" si="2"/>
        <v>0</v>
      </c>
      <c r="M5" s="45"/>
      <c r="N5" s="42">
        <v>1</v>
      </c>
      <c r="O5" s="36">
        <f t="shared" si="3"/>
        <v>1</v>
      </c>
      <c r="P5" s="72">
        <f t="shared" si="4"/>
        <v>0</v>
      </c>
      <c r="Q5" s="52"/>
      <c r="R5" s="51">
        <f t="shared" si="30"/>
        <v>0</v>
      </c>
      <c r="S5" s="51">
        <f t="shared" si="5"/>
        <v>1</v>
      </c>
      <c r="T5" s="68">
        <f t="shared" si="6"/>
        <v>50</v>
      </c>
      <c r="U5" s="51"/>
      <c r="V5" s="51">
        <f>'Faculty Info'!I4</f>
        <v>1</v>
      </c>
      <c r="W5" s="51">
        <f t="shared" si="7"/>
        <v>4</v>
      </c>
      <c r="X5" s="68">
        <f t="shared" si="8"/>
        <v>0</v>
      </c>
      <c r="Y5" s="51"/>
      <c r="Z5" s="38">
        <f>'Faculty Info'!H4</f>
        <v>4</v>
      </c>
      <c r="AA5" s="38">
        <f t="shared" si="9"/>
        <v>4.5</v>
      </c>
      <c r="AB5" s="72">
        <f t="shared" si="31"/>
        <v>250</v>
      </c>
      <c r="AC5" s="99"/>
      <c r="AD5" s="109">
        <f>'Faculty Info'!J4</f>
        <v>3</v>
      </c>
      <c r="AE5" s="111">
        <f t="shared" ref="AE5:AE41" si="57">IF(Z5-AA5&lt;0,0,Z5-AA5)</f>
        <v>0</v>
      </c>
      <c r="AF5" s="112">
        <f t="shared" si="10"/>
        <v>0</v>
      </c>
      <c r="AG5" s="110"/>
      <c r="AH5" s="86">
        <f t="shared" si="11"/>
        <v>0</v>
      </c>
      <c r="AI5" s="86">
        <f t="shared" si="32"/>
        <v>3</v>
      </c>
      <c r="AJ5" s="104">
        <f t="shared" si="33"/>
        <v>0</v>
      </c>
      <c r="AK5" s="99"/>
      <c r="AL5" s="99">
        <f t="shared" si="12"/>
        <v>3</v>
      </c>
      <c r="AM5" s="86">
        <f t="shared" si="34"/>
        <v>4</v>
      </c>
      <c r="AN5" s="104">
        <f t="shared" si="35"/>
        <v>0</v>
      </c>
      <c r="AO5" s="99"/>
      <c r="AP5" s="99">
        <f t="shared" si="13"/>
        <v>1</v>
      </c>
      <c r="AQ5" s="86">
        <f t="shared" si="36"/>
        <v>3</v>
      </c>
      <c r="AR5" s="104">
        <f t="shared" si="37"/>
        <v>0</v>
      </c>
      <c r="AS5" s="99"/>
      <c r="AT5" s="99">
        <f t="shared" si="14"/>
        <v>1</v>
      </c>
      <c r="AU5" s="86">
        <f t="shared" si="38"/>
        <v>4</v>
      </c>
      <c r="AV5" s="104">
        <f t="shared" si="39"/>
        <v>0</v>
      </c>
      <c r="AW5" s="99"/>
      <c r="AX5" s="36">
        <f>'Faculty Info'!E4</f>
        <v>90</v>
      </c>
      <c r="AY5" s="60">
        <f t="shared" si="15"/>
        <v>0</v>
      </c>
      <c r="AZ5" s="75">
        <f t="shared" si="16"/>
        <v>0</v>
      </c>
      <c r="BA5" s="58"/>
      <c r="BB5" s="65">
        <v>0</v>
      </c>
      <c r="BC5" s="65">
        <f t="shared" si="17"/>
        <v>0</v>
      </c>
      <c r="BD5" s="77">
        <f t="shared" si="40"/>
        <v>0</v>
      </c>
      <c r="BE5" s="65">
        <v>0</v>
      </c>
      <c r="BF5" s="65">
        <f t="shared" si="18"/>
        <v>0</v>
      </c>
      <c r="BG5" s="77">
        <f t="shared" si="41"/>
        <v>0</v>
      </c>
      <c r="BH5" s="65">
        <v>1</v>
      </c>
      <c r="BI5" s="65">
        <f t="shared" si="19"/>
        <v>5</v>
      </c>
      <c r="BJ5" s="77">
        <f t="shared" si="42"/>
        <v>0</v>
      </c>
      <c r="BK5" s="65">
        <v>0</v>
      </c>
      <c r="BL5" s="65">
        <f t="shared" si="20"/>
        <v>0</v>
      </c>
      <c r="BM5" s="77">
        <f t="shared" si="43"/>
        <v>0</v>
      </c>
      <c r="BN5" s="65">
        <v>0</v>
      </c>
      <c r="BO5" s="65">
        <f t="shared" si="21"/>
        <v>0</v>
      </c>
      <c r="BP5" s="77">
        <f t="shared" si="44"/>
        <v>0</v>
      </c>
      <c r="BQ5" s="65">
        <v>0</v>
      </c>
      <c r="BR5" s="65">
        <f t="shared" si="22"/>
        <v>0</v>
      </c>
      <c r="BS5" s="77">
        <f t="shared" si="45"/>
        <v>0</v>
      </c>
      <c r="BT5" s="65">
        <v>0</v>
      </c>
      <c r="BU5" s="65">
        <f t="shared" si="23"/>
        <v>0</v>
      </c>
      <c r="BV5" s="77">
        <f t="shared" si="46"/>
        <v>0</v>
      </c>
      <c r="BW5" s="65">
        <v>0</v>
      </c>
      <c r="BX5" s="65">
        <f t="shared" si="24"/>
        <v>0</v>
      </c>
      <c r="BY5" s="77">
        <f t="shared" si="47"/>
        <v>0</v>
      </c>
      <c r="BZ5" s="65">
        <v>0</v>
      </c>
      <c r="CA5" s="65">
        <f t="shared" si="25"/>
        <v>0</v>
      </c>
      <c r="CB5" s="77">
        <f t="shared" si="48"/>
        <v>0</v>
      </c>
      <c r="CC5" s="65">
        <v>0</v>
      </c>
      <c r="CD5" s="65">
        <f t="shared" si="26"/>
        <v>0</v>
      </c>
      <c r="CE5" s="77">
        <f t="shared" si="49"/>
        <v>0</v>
      </c>
      <c r="CF5" s="65">
        <v>0</v>
      </c>
      <c r="CG5" s="58">
        <f t="shared" si="27"/>
        <v>0</v>
      </c>
      <c r="CH5" s="77">
        <f t="shared" si="50"/>
        <v>0</v>
      </c>
      <c r="CI5" s="92"/>
      <c r="CJ5" s="92"/>
      <c r="CK5" t="s">
        <v>28</v>
      </c>
      <c r="CL5" s="88">
        <v>37.999999999990003</v>
      </c>
      <c r="CM5" s="86">
        <f t="shared" si="51"/>
        <v>38</v>
      </c>
      <c r="CN5" s="38">
        <v>1</v>
      </c>
      <c r="CO5" s="32">
        <v>0</v>
      </c>
      <c r="CP5" s="32">
        <f t="shared" si="52"/>
        <v>1</v>
      </c>
      <c r="CQ5" s="32">
        <v>1</v>
      </c>
      <c r="CR5" s="32">
        <v>0</v>
      </c>
      <c r="CS5" s="42">
        <v>4</v>
      </c>
      <c r="CT5" s="42">
        <v>1</v>
      </c>
      <c r="CU5" s="32">
        <f t="shared" si="53"/>
        <v>1</v>
      </c>
      <c r="CV5" s="32">
        <f t="shared" si="54"/>
        <v>0</v>
      </c>
      <c r="CW5" s="32">
        <f t="shared" si="55"/>
        <v>0</v>
      </c>
      <c r="CX5" s="32">
        <f t="shared" si="56"/>
        <v>0</v>
      </c>
      <c r="CY5" s="32">
        <v>1</v>
      </c>
      <c r="CZ5" s="32">
        <v>0</v>
      </c>
      <c r="DA5" s="32">
        <v>0</v>
      </c>
      <c r="DB5" s="32">
        <v>0</v>
      </c>
      <c r="DC5" s="32">
        <v>0</v>
      </c>
      <c r="DD5" s="32">
        <v>0</v>
      </c>
      <c r="DE5" s="35">
        <v>0</v>
      </c>
      <c r="DF5" s="35">
        <v>0</v>
      </c>
      <c r="DG5" s="32">
        <v>0</v>
      </c>
      <c r="DH5" s="32">
        <v>0</v>
      </c>
      <c r="DI5" s="32">
        <v>0</v>
      </c>
      <c r="DJ5" s="32"/>
      <c r="DK5" s="32"/>
      <c r="DL5" s="32"/>
      <c r="DM5" s="32"/>
      <c r="DP5" s="11"/>
      <c r="DQ5" s="11"/>
      <c r="DR5" s="11"/>
      <c r="DS5" s="11"/>
      <c r="DT5" s="11"/>
      <c r="DU5" s="11"/>
      <c r="DV5" s="11"/>
      <c r="DW5" s="11"/>
      <c r="DY5" s="9"/>
    </row>
    <row r="6" spans="1:169">
      <c r="A6" s="51">
        <v>4</v>
      </c>
      <c r="B6" s="56">
        <f t="shared" si="28"/>
        <v>50</v>
      </c>
      <c r="C6" s="56"/>
      <c r="D6" s="56">
        <f>'Faculty Info'!E5*1000</f>
        <v>90000</v>
      </c>
      <c r="E6" s="56">
        <f>'Faculty Info'!F5</f>
        <v>1000</v>
      </c>
      <c r="F6" s="56">
        <f t="shared" si="0"/>
        <v>90000</v>
      </c>
      <c r="G6" s="56">
        <f t="shared" si="29"/>
        <v>0</v>
      </c>
      <c r="H6" s="56"/>
      <c r="I6" s="56"/>
      <c r="J6" s="45">
        <v>1</v>
      </c>
      <c r="K6" s="45">
        <f t="shared" si="1"/>
        <v>0</v>
      </c>
      <c r="L6" s="68">
        <f t="shared" si="2"/>
        <v>0</v>
      </c>
      <c r="M6" s="45"/>
      <c r="N6" s="42">
        <v>1</v>
      </c>
      <c r="O6" s="36">
        <f t="shared" si="3"/>
        <v>1</v>
      </c>
      <c r="P6" s="72">
        <f t="shared" si="4"/>
        <v>0</v>
      </c>
      <c r="Q6" s="52"/>
      <c r="R6" s="51">
        <f t="shared" si="30"/>
        <v>0</v>
      </c>
      <c r="S6" s="51">
        <f t="shared" si="5"/>
        <v>1</v>
      </c>
      <c r="T6" s="68">
        <f t="shared" si="6"/>
        <v>50</v>
      </c>
      <c r="U6" s="51"/>
      <c r="V6" s="51">
        <f>'Faculty Info'!I5</f>
        <v>1</v>
      </c>
      <c r="W6" s="51">
        <f t="shared" si="7"/>
        <v>3</v>
      </c>
      <c r="X6" s="68">
        <f t="shared" si="8"/>
        <v>0</v>
      </c>
      <c r="Y6" s="51"/>
      <c r="Z6" s="38">
        <f>'Faculty Info'!H5</f>
        <v>5</v>
      </c>
      <c r="AA6" s="38">
        <f t="shared" si="9"/>
        <v>5</v>
      </c>
      <c r="AB6" s="72">
        <f t="shared" si="31"/>
        <v>0</v>
      </c>
      <c r="AC6" s="99"/>
      <c r="AD6" s="109">
        <f>'Faculty Info'!J5</f>
        <v>3</v>
      </c>
      <c r="AE6" s="111">
        <f t="shared" si="57"/>
        <v>0</v>
      </c>
      <c r="AF6" s="112">
        <f t="shared" si="10"/>
        <v>0</v>
      </c>
      <c r="AG6" s="110"/>
      <c r="AH6" s="86">
        <f t="shared" si="11"/>
        <v>0</v>
      </c>
      <c r="AI6" s="86">
        <f t="shared" si="32"/>
        <v>3</v>
      </c>
      <c r="AJ6" s="104">
        <f t="shared" si="33"/>
        <v>0</v>
      </c>
      <c r="AK6" s="99"/>
      <c r="AL6" s="99">
        <f t="shared" si="12"/>
        <v>1</v>
      </c>
      <c r="AM6" s="86">
        <f t="shared" si="34"/>
        <v>4</v>
      </c>
      <c r="AN6" s="104">
        <f t="shared" si="35"/>
        <v>0</v>
      </c>
      <c r="AO6" s="99"/>
      <c r="AP6" s="99">
        <f t="shared" si="13"/>
        <v>1</v>
      </c>
      <c r="AQ6" s="86">
        <f t="shared" si="36"/>
        <v>3</v>
      </c>
      <c r="AR6" s="104">
        <f t="shared" si="37"/>
        <v>0</v>
      </c>
      <c r="AS6" s="99"/>
      <c r="AT6" s="99">
        <f t="shared" si="14"/>
        <v>2</v>
      </c>
      <c r="AU6" s="86">
        <f t="shared" si="38"/>
        <v>4</v>
      </c>
      <c r="AV6" s="104">
        <f t="shared" si="39"/>
        <v>0</v>
      </c>
      <c r="AW6" s="99"/>
      <c r="AX6" s="36">
        <f>'Faculty Info'!E5</f>
        <v>90</v>
      </c>
      <c r="AY6" s="60">
        <f t="shared" si="15"/>
        <v>0</v>
      </c>
      <c r="AZ6" s="75">
        <f t="shared" si="16"/>
        <v>0</v>
      </c>
      <c r="BA6" s="58"/>
      <c r="BB6" s="65">
        <v>1</v>
      </c>
      <c r="BC6" s="65">
        <f t="shared" si="17"/>
        <v>3</v>
      </c>
      <c r="BD6" s="77">
        <f t="shared" si="40"/>
        <v>0</v>
      </c>
      <c r="BE6" s="65">
        <v>0</v>
      </c>
      <c r="BF6" s="65">
        <f t="shared" si="18"/>
        <v>0</v>
      </c>
      <c r="BG6" s="77">
        <f t="shared" si="41"/>
        <v>0</v>
      </c>
      <c r="BH6" s="65">
        <v>0</v>
      </c>
      <c r="BI6" s="65">
        <f t="shared" si="19"/>
        <v>0</v>
      </c>
      <c r="BJ6" s="77">
        <f t="shared" si="42"/>
        <v>0</v>
      </c>
      <c r="BK6" s="65">
        <v>0</v>
      </c>
      <c r="BL6" s="65">
        <f t="shared" si="20"/>
        <v>0</v>
      </c>
      <c r="BM6" s="77">
        <f t="shared" si="43"/>
        <v>0</v>
      </c>
      <c r="BN6" s="65">
        <v>0</v>
      </c>
      <c r="BO6" s="65">
        <f t="shared" si="21"/>
        <v>0</v>
      </c>
      <c r="BP6" s="77">
        <f t="shared" si="44"/>
        <v>0</v>
      </c>
      <c r="BQ6" s="65">
        <v>0</v>
      </c>
      <c r="BR6" s="65">
        <f t="shared" si="22"/>
        <v>0</v>
      </c>
      <c r="BS6" s="77">
        <f t="shared" si="45"/>
        <v>0</v>
      </c>
      <c r="BT6" s="65">
        <v>0</v>
      </c>
      <c r="BU6" s="65">
        <f t="shared" si="23"/>
        <v>0</v>
      </c>
      <c r="BV6" s="77">
        <f t="shared" si="46"/>
        <v>0</v>
      </c>
      <c r="BW6" s="65">
        <v>0</v>
      </c>
      <c r="BX6" s="65">
        <f t="shared" si="24"/>
        <v>0</v>
      </c>
      <c r="BY6" s="77">
        <f t="shared" si="47"/>
        <v>0</v>
      </c>
      <c r="BZ6" s="65">
        <v>0</v>
      </c>
      <c r="CA6" s="65">
        <f t="shared" si="25"/>
        <v>0</v>
      </c>
      <c r="CB6" s="77">
        <f t="shared" si="48"/>
        <v>0</v>
      </c>
      <c r="CC6" s="65">
        <v>0</v>
      </c>
      <c r="CD6" s="65">
        <f t="shared" si="26"/>
        <v>0</v>
      </c>
      <c r="CE6" s="77">
        <f t="shared" si="49"/>
        <v>0</v>
      </c>
      <c r="CF6" s="65">
        <v>1</v>
      </c>
      <c r="CG6" s="58">
        <f t="shared" si="27"/>
        <v>1</v>
      </c>
      <c r="CH6" s="77">
        <f t="shared" si="50"/>
        <v>0</v>
      </c>
      <c r="CI6" s="92"/>
      <c r="CJ6" s="92"/>
      <c r="CK6" t="s">
        <v>29</v>
      </c>
      <c r="CL6" s="88">
        <v>21</v>
      </c>
      <c r="CM6" s="86">
        <f t="shared" si="51"/>
        <v>21</v>
      </c>
      <c r="CN6" s="38">
        <v>1</v>
      </c>
      <c r="CO6" s="32">
        <v>0</v>
      </c>
      <c r="CP6" s="32">
        <f t="shared" si="52"/>
        <v>1</v>
      </c>
      <c r="CQ6" s="32">
        <v>1</v>
      </c>
      <c r="CR6" s="32">
        <v>0</v>
      </c>
      <c r="CS6" s="42">
        <v>4</v>
      </c>
      <c r="CT6" s="42">
        <v>1</v>
      </c>
      <c r="CU6" s="32">
        <f t="shared" si="53"/>
        <v>1</v>
      </c>
      <c r="CV6" s="32">
        <f t="shared" si="54"/>
        <v>0</v>
      </c>
      <c r="CW6" s="32">
        <f t="shared" si="55"/>
        <v>0</v>
      </c>
      <c r="CX6" s="32">
        <f t="shared" si="56"/>
        <v>0</v>
      </c>
      <c r="CY6" s="32">
        <v>0</v>
      </c>
      <c r="CZ6" s="32">
        <v>0</v>
      </c>
      <c r="DA6" s="32">
        <v>0</v>
      </c>
      <c r="DB6" s="32">
        <v>0</v>
      </c>
      <c r="DC6" s="32">
        <v>0</v>
      </c>
      <c r="DD6" s="32">
        <v>1</v>
      </c>
      <c r="DE6" s="32">
        <v>0</v>
      </c>
      <c r="DF6" s="35">
        <v>0</v>
      </c>
      <c r="DG6" s="32">
        <v>0</v>
      </c>
      <c r="DH6" s="32">
        <v>0</v>
      </c>
      <c r="DI6" s="32">
        <v>0</v>
      </c>
      <c r="DJ6" s="32"/>
      <c r="DK6" s="32"/>
      <c r="DL6" s="32"/>
      <c r="DM6" s="32"/>
      <c r="DP6" s="11"/>
      <c r="DQ6" s="11"/>
      <c r="DR6" s="11"/>
      <c r="DS6" s="11"/>
      <c r="DT6" s="11"/>
      <c r="DU6" s="11"/>
      <c r="DV6" s="11"/>
      <c r="DW6" s="11"/>
      <c r="DY6" s="9"/>
    </row>
    <row r="7" spans="1:169">
      <c r="A7" s="51">
        <v>5</v>
      </c>
      <c r="B7" s="56">
        <f t="shared" si="28"/>
        <v>403.8</v>
      </c>
      <c r="C7" s="56"/>
      <c r="D7" s="56">
        <f>'Faculty Info'!E6*1000</f>
        <v>48000</v>
      </c>
      <c r="E7" s="56">
        <f>'Faculty Info'!F6</f>
        <v>600</v>
      </c>
      <c r="F7" s="56">
        <f t="shared" si="0"/>
        <v>48000</v>
      </c>
      <c r="G7" s="56">
        <f t="shared" si="29"/>
        <v>9000</v>
      </c>
      <c r="H7" s="56"/>
      <c r="I7" s="56"/>
      <c r="J7" s="45">
        <v>1</v>
      </c>
      <c r="K7" s="45">
        <f t="shared" si="1"/>
        <v>1</v>
      </c>
      <c r="L7" s="68">
        <f t="shared" si="2"/>
        <v>0</v>
      </c>
      <c r="M7" s="45"/>
      <c r="N7" s="42">
        <v>1</v>
      </c>
      <c r="O7" s="36">
        <f t="shared" si="3"/>
        <v>1</v>
      </c>
      <c r="P7" s="72">
        <f t="shared" si="4"/>
        <v>0</v>
      </c>
      <c r="Q7" s="52"/>
      <c r="R7" s="51">
        <f t="shared" si="30"/>
        <v>0</v>
      </c>
      <c r="S7" s="51">
        <f t="shared" si="5"/>
        <v>0</v>
      </c>
      <c r="T7" s="68">
        <f t="shared" si="6"/>
        <v>0</v>
      </c>
      <c r="U7" s="51"/>
      <c r="V7" s="51">
        <f>'Faculty Info'!I6</f>
        <v>1</v>
      </c>
      <c r="W7" s="51">
        <f t="shared" si="7"/>
        <v>5</v>
      </c>
      <c r="X7" s="68">
        <f t="shared" si="8"/>
        <v>0</v>
      </c>
      <c r="Y7" s="51"/>
      <c r="Z7" s="38">
        <f>'Faculty Info'!H6</f>
        <v>4</v>
      </c>
      <c r="AA7" s="38">
        <f t="shared" si="9"/>
        <v>2.5</v>
      </c>
      <c r="AB7" s="72">
        <f t="shared" si="31"/>
        <v>0</v>
      </c>
      <c r="AC7" s="99"/>
      <c r="AD7" s="109">
        <f>'Faculty Info'!J6</f>
        <v>2</v>
      </c>
      <c r="AE7" s="111">
        <f t="shared" si="57"/>
        <v>1.5</v>
      </c>
      <c r="AF7" s="112">
        <f t="shared" si="10"/>
        <v>375</v>
      </c>
      <c r="AG7" s="110"/>
      <c r="AH7" s="86">
        <f t="shared" si="11"/>
        <v>0</v>
      </c>
      <c r="AI7" s="86">
        <f t="shared" si="32"/>
        <v>3</v>
      </c>
      <c r="AJ7" s="104">
        <f t="shared" si="33"/>
        <v>0</v>
      </c>
      <c r="AK7" s="99"/>
      <c r="AL7" s="99">
        <f t="shared" si="12"/>
        <v>1</v>
      </c>
      <c r="AM7" s="86">
        <f t="shared" si="34"/>
        <v>4</v>
      </c>
      <c r="AN7" s="104">
        <f t="shared" si="35"/>
        <v>0</v>
      </c>
      <c r="AO7" s="99"/>
      <c r="AP7" s="99">
        <f t="shared" si="13"/>
        <v>2</v>
      </c>
      <c r="AQ7" s="86">
        <f t="shared" si="36"/>
        <v>3</v>
      </c>
      <c r="AR7" s="104">
        <f t="shared" si="37"/>
        <v>0</v>
      </c>
      <c r="AS7" s="99"/>
      <c r="AT7" s="99">
        <f t="shared" si="14"/>
        <v>2</v>
      </c>
      <c r="AU7" s="86">
        <f t="shared" si="38"/>
        <v>4</v>
      </c>
      <c r="AV7" s="104">
        <f t="shared" si="39"/>
        <v>0</v>
      </c>
      <c r="AW7" s="99"/>
      <c r="AX7" s="36">
        <f>'Faculty Info'!E6</f>
        <v>48</v>
      </c>
      <c r="AY7" s="60">
        <f t="shared" si="15"/>
        <v>1.5</v>
      </c>
      <c r="AZ7" s="75">
        <f t="shared" si="16"/>
        <v>28.8</v>
      </c>
      <c r="BA7" s="58"/>
      <c r="BB7" s="65">
        <v>0</v>
      </c>
      <c r="BC7" s="65">
        <f t="shared" si="17"/>
        <v>0</v>
      </c>
      <c r="BD7" s="77">
        <f t="shared" si="40"/>
        <v>0</v>
      </c>
      <c r="BE7" s="65">
        <v>0</v>
      </c>
      <c r="BF7" s="65">
        <f t="shared" si="18"/>
        <v>0</v>
      </c>
      <c r="BG7" s="77">
        <f t="shared" si="41"/>
        <v>0</v>
      </c>
      <c r="BH7" s="65">
        <v>0</v>
      </c>
      <c r="BI7" s="65">
        <f t="shared" si="19"/>
        <v>0</v>
      </c>
      <c r="BJ7" s="77">
        <f t="shared" si="42"/>
        <v>0</v>
      </c>
      <c r="BK7" s="65">
        <v>0</v>
      </c>
      <c r="BL7" s="65">
        <f t="shared" si="20"/>
        <v>0</v>
      </c>
      <c r="BM7" s="77">
        <f t="shared" si="43"/>
        <v>0</v>
      </c>
      <c r="BN7" s="65">
        <v>1</v>
      </c>
      <c r="BO7" s="65">
        <f t="shared" si="21"/>
        <v>4</v>
      </c>
      <c r="BP7" s="77">
        <f t="shared" si="44"/>
        <v>0</v>
      </c>
      <c r="BQ7" s="65">
        <v>0</v>
      </c>
      <c r="BR7" s="65">
        <f t="shared" si="22"/>
        <v>0</v>
      </c>
      <c r="BS7" s="77">
        <f t="shared" si="45"/>
        <v>0</v>
      </c>
      <c r="BT7" s="65">
        <v>0</v>
      </c>
      <c r="BU7" s="65">
        <f t="shared" si="23"/>
        <v>0</v>
      </c>
      <c r="BV7" s="77">
        <f t="shared" si="46"/>
        <v>0</v>
      </c>
      <c r="BW7" s="65">
        <v>0</v>
      </c>
      <c r="BX7" s="65">
        <f t="shared" si="24"/>
        <v>0</v>
      </c>
      <c r="BY7" s="77">
        <f t="shared" si="47"/>
        <v>0</v>
      </c>
      <c r="BZ7" s="65">
        <v>0</v>
      </c>
      <c r="CA7" s="65">
        <f t="shared" si="25"/>
        <v>0</v>
      </c>
      <c r="CB7" s="77">
        <f t="shared" si="48"/>
        <v>0</v>
      </c>
      <c r="CC7" s="65">
        <v>1</v>
      </c>
      <c r="CD7" s="65">
        <f t="shared" si="26"/>
        <v>1</v>
      </c>
      <c r="CE7" s="77">
        <f t="shared" si="49"/>
        <v>0</v>
      </c>
      <c r="CF7" s="65">
        <v>0</v>
      </c>
      <c r="CG7" s="58">
        <f t="shared" si="27"/>
        <v>0</v>
      </c>
      <c r="CH7" s="77">
        <f t="shared" si="50"/>
        <v>0</v>
      </c>
      <c r="CI7" s="92"/>
      <c r="CJ7" s="92"/>
      <c r="CK7" t="s">
        <v>30</v>
      </c>
      <c r="CL7" s="88">
        <v>37</v>
      </c>
      <c r="CM7" s="86">
        <f t="shared" si="51"/>
        <v>37</v>
      </c>
      <c r="CN7" s="38">
        <v>1</v>
      </c>
      <c r="CO7" s="32">
        <v>0</v>
      </c>
      <c r="CP7" s="32">
        <f t="shared" si="52"/>
        <v>1</v>
      </c>
      <c r="CQ7" s="32">
        <v>1</v>
      </c>
      <c r="CR7" s="32">
        <v>0</v>
      </c>
      <c r="CS7" s="42">
        <v>4</v>
      </c>
      <c r="CT7" s="42">
        <v>1</v>
      </c>
      <c r="CU7" s="32">
        <f t="shared" si="53"/>
        <v>1</v>
      </c>
      <c r="CV7" s="32">
        <f t="shared" si="54"/>
        <v>0</v>
      </c>
      <c r="CW7" s="32">
        <f t="shared" si="55"/>
        <v>0</v>
      </c>
      <c r="CX7" s="32">
        <f t="shared" si="56"/>
        <v>0</v>
      </c>
      <c r="CY7" s="32">
        <v>0</v>
      </c>
      <c r="CZ7" s="32">
        <v>0</v>
      </c>
      <c r="DA7" s="32">
        <v>0</v>
      </c>
      <c r="DB7" s="32">
        <v>1</v>
      </c>
      <c r="DC7" s="32">
        <v>0</v>
      </c>
      <c r="DD7" s="32">
        <v>0</v>
      </c>
      <c r="DE7" s="32">
        <v>0</v>
      </c>
      <c r="DF7" s="35">
        <v>0</v>
      </c>
      <c r="DG7" s="32">
        <v>0</v>
      </c>
      <c r="DH7" s="32">
        <v>0</v>
      </c>
      <c r="DI7" s="32">
        <v>0</v>
      </c>
      <c r="DJ7" s="32"/>
      <c r="DK7" s="32"/>
      <c r="DL7" s="32"/>
      <c r="DM7" s="32"/>
      <c r="DP7" s="11"/>
      <c r="DQ7" s="11"/>
      <c r="DR7" s="11"/>
      <c r="DS7" s="11"/>
      <c r="DT7" s="11"/>
      <c r="DU7" s="11"/>
      <c r="DV7" s="11"/>
      <c r="DW7" s="11"/>
      <c r="DY7" s="9"/>
    </row>
    <row r="8" spans="1:169">
      <c r="A8" s="51">
        <v>6</v>
      </c>
      <c r="B8" s="56">
        <f t="shared" si="28"/>
        <v>250</v>
      </c>
      <c r="C8" s="56"/>
      <c r="D8" s="56">
        <f>'Faculty Info'!E7*1000</f>
        <v>48000</v>
      </c>
      <c r="E8" s="56">
        <f>'Faculty Info'!F7</f>
        <v>600</v>
      </c>
      <c r="F8" s="56">
        <f t="shared" si="0"/>
        <v>51000</v>
      </c>
      <c r="G8" s="56">
        <f t="shared" si="29"/>
        <v>0</v>
      </c>
      <c r="H8" s="56"/>
      <c r="I8" s="56"/>
      <c r="J8" s="45">
        <v>1</v>
      </c>
      <c r="K8" s="45">
        <f t="shared" si="1"/>
        <v>1</v>
      </c>
      <c r="L8" s="68">
        <f t="shared" si="2"/>
        <v>0</v>
      </c>
      <c r="M8" s="45"/>
      <c r="N8" s="42">
        <v>1</v>
      </c>
      <c r="O8" s="36">
        <f t="shared" si="3"/>
        <v>0</v>
      </c>
      <c r="P8" s="72">
        <f t="shared" si="4"/>
        <v>0</v>
      </c>
      <c r="Q8" s="52"/>
      <c r="R8" s="51">
        <f>IF(V8=1,0,1)</f>
        <v>1</v>
      </c>
      <c r="S8" s="51">
        <f t="shared" si="5"/>
        <v>4</v>
      </c>
      <c r="T8" s="68">
        <f t="shared" si="6"/>
        <v>0</v>
      </c>
      <c r="U8" s="51"/>
      <c r="V8" s="51">
        <f>'Faculty Info'!I7</f>
        <v>0</v>
      </c>
      <c r="W8" s="51">
        <f t="shared" si="7"/>
        <v>0</v>
      </c>
      <c r="X8" s="68">
        <f t="shared" si="8"/>
        <v>0</v>
      </c>
      <c r="Y8" s="51"/>
      <c r="Z8" s="38">
        <f>'Faculty Info'!H7</f>
        <v>2.5</v>
      </c>
      <c r="AA8" s="38">
        <f t="shared" si="9"/>
        <v>3</v>
      </c>
      <c r="AB8" s="72">
        <f t="shared" si="31"/>
        <v>250</v>
      </c>
      <c r="AC8" s="99"/>
      <c r="AD8" s="109">
        <f>'Faculty Info'!J7</f>
        <v>3</v>
      </c>
      <c r="AE8" s="111">
        <f t="shared" si="57"/>
        <v>0</v>
      </c>
      <c r="AF8" s="112">
        <f t="shared" si="10"/>
        <v>0</v>
      </c>
      <c r="AG8" s="110"/>
      <c r="AH8" s="86">
        <f t="shared" si="11"/>
        <v>0</v>
      </c>
      <c r="AI8" s="86">
        <f t="shared" si="32"/>
        <v>3</v>
      </c>
      <c r="AJ8" s="104">
        <f t="shared" si="33"/>
        <v>0</v>
      </c>
      <c r="AK8" s="99"/>
      <c r="AL8" s="99">
        <f t="shared" si="12"/>
        <v>1</v>
      </c>
      <c r="AM8" s="86">
        <f t="shared" si="34"/>
        <v>4</v>
      </c>
      <c r="AN8" s="104">
        <f t="shared" si="35"/>
        <v>0</v>
      </c>
      <c r="AO8" s="99"/>
      <c r="AP8" s="99">
        <f t="shared" si="13"/>
        <v>2</v>
      </c>
      <c r="AQ8" s="86">
        <f t="shared" si="36"/>
        <v>3</v>
      </c>
      <c r="AR8" s="104">
        <f t="shared" si="37"/>
        <v>0</v>
      </c>
      <c r="AS8" s="99"/>
      <c r="AT8" s="99">
        <f t="shared" si="14"/>
        <v>1</v>
      </c>
      <c r="AU8" s="86">
        <f t="shared" si="38"/>
        <v>4</v>
      </c>
      <c r="AV8" s="104">
        <f t="shared" si="39"/>
        <v>0</v>
      </c>
      <c r="AW8" s="99"/>
      <c r="AX8" s="36">
        <f>'Faculty Info'!E7</f>
        <v>48</v>
      </c>
      <c r="AY8" s="60">
        <f t="shared" si="15"/>
        <v>0</v>
      </c>
      <c r="AZ8" s="75">
        <f t="shared" si="16"/>
        <v>0</v>
      </c>
      <c r="BA8" s="58"/>
      <c r="BB8" s="65">
        <v>0</v>
      </c>
      <c r="BC8" s="65">
        <f t="shared" si="17"/>
        <v>0</v>
      </c>
      <c r="BD8" s="77">
        <f t="shared" si="40"/>
        <v>0</v>
      </c>
      <c r="BE8" s="65">
        <v>0</v>
      </c>
      <c r="BF8" s="65">
        <f t="shared" si="18"/>
        <v>0</v>
      </c>
      <c r="BG8" s="77">
        <f t="shared" si="41"/>
        <v>0</v>
      </c>
      <c r="BH8" s="65">
        <v>1</v>
      </c>
      <c r="BI8" s="65">
        <f t="shared" si="19"/>
        <v>3</v>
      </c>
      <c r="BJ8" s="77">
        <f t="shared" si="42"/>
        <v>0</v>
      </c>
      <c r="BK8" s="65">
        <v>1</v>
      </c>
      <c r="BL8" s="65">
        <f t="shared" si="20"/>
        <v>1</v>
      </c>
      <c r="BM8" s="77">
        <f t="shared" si="43"/>
        <v>0</v>
      </c>
      <c r="BN8" s="65">
        <v>0</v>
      </c>
      <c r="BO8" s="65">
        <f t="shared" si="21"/>
        <v>0</v>
      </c>
      <c r="BP8" s="77">
        <f t="shared" si="44"/>
        <v>0</v>
      </c>
      <c r="BQ8" s="65">
        <v>0</v>
      </c>
      <c r="BR8" s="65">
        <f t="shared" si="22"/>
        <v>0</v>
      </c>
      <c r="BS8" s="77">
        <f t="shared" si="45"/>
        <v>0</v>
      </c>
      <c r="BT8" s="65">
        <v>0</v>
      </c>
      <c r="BU8" s="65">
        <f t="shared" si="23"/>
        <v>0</v>
      </c>
      <c r="BV8" s="77">
        <f t="shared" si="46"/>
        <v>0</v>
      </c>
      <c r="BW8" s="65">
        <v>0</v>
      </c>
      <c r="BX8" s="65">
        <f t="shared" si="24"/>
        <v>0</v>
      </c>
      <c r="BY8" s="77">
        <f t="shared" si="47"/>
        <v>0</v>
      </c>
      <c r="BZ8" s="65">
        <v>0</v>
      </c>
      <c r="CA8" s="65">
        <f t="shared" si="25"/>
        <v>0</v>
      </c>
      <c r="CB8" s="77">
        <f t="shared" si="48"/>
        <v>0</v>
      </c>
      <c r="CC8" s="65">
        <v>0</v>
      </c>
      <c r="CD8" s="65">
        <f t="shared" si="26"/>
        <v>0</v>
      </c>
      <c r="CE8" s="77">
        <f t="shared" si="49"/>
        <v>0</v>
      </c>
      <c r="CF8" s="65">
        <v>0</v>
      </c>
      <c r="CG8" s="58">
        <f t="shared" si="27"/>
        <v>0</v>
      </c>
      <c r="CH8" s="77">
        <f t="shared" si="50"/>
        <v>0</v>
      </c>
      <c r="CI8" s="92"/>
      <c r="CJ8" s="92"/>
      <c r="CK8" t="s">
        <v>16</v>
      </c>
      <c r="CL8" s="88">
        <v>26</v>
      </c>
      <c r="CM8" s="86">
        <f t="shared" si="51"/>
        <v>26</v>
      </c>
      <c r="CN8" s="38">
        <v>0.5</v>
      </c>
      <c r="CO8" s="32">
        <v>0</v>
      </c>
      <c r="CP8" s="32">
        <f t="shared" si="52"/>
        <v>1</v>
      </c>
      <c r="CQ8" s="32">
        <v>1</v>
      </c>
      <c r="CR8" s="32">
        <v>0</v>
      </c>
      <c r="CS8" s="42">
        <v>4</v>
      </c>
      <c r="CT8" s="42">
        <v>1</v>
      </c>
      <c r="CU8" s="32">
        <f t="shared" si="53"/>
        <v>1</v>
      </c>
      <c r="CV8" s="32">
        <f t="shared" si="54"/>
        <v>0</v>
      </c>
      <c r="CW8" s="32">
        <f t="shared" si="55"/>
        <v>0</v>
      </c>
      <c r="CX8" s="32">
        <f t="shared" si="56"/>
        <v>0</v>
      </c>
      <c r="CY8" s="32">
        <v>0</v>
      </c>
      <c r="CZ8" s="32">
        <v>0</v>
      </c>
      <c r="DA8" s="32">
        <v>0</v>
      </c>
      <c r="DB8" s="32">
        <v>0</v>
      </c>
      <c r="DC8" s="32">
        <v>1</v>
      </c>
      <c r="DD8" s="32">
        <v>0</v>
      </c>
      <c r="DE8" s="32">
        <v>0</v>
      </c>
      <c r="DF8" s="35">
        <v>0</v>
      </c>
      <c r="DG8" s="32">
        <v>0</v>
      </c>
      <c r="DH8" s="32">
        <v>0</v>
      </c>
      <c r="DI8" s="32">
        <v>0</v>
      </c>
      <c r="DJ8" s="32"/>
      <c r="DK8" s="32"/>
      <c r="DL8" s="32"/>
      <c r="DM8" s="32"/>
      <c r="DP8" s="11"/>
      <c r="DQ8" s="11"/>
      <c r="DR8" s="11"/>
      <c r="DS8" s="11"/>
      <c r="DT8" s="11"/>
      <c r="DU8" s="11"/>
      <c r="DV8" s="11"/>
      <c r="DW8" s="11"/>
      <c r="DY8" s="9"/>
    </row>
    <row r="9" spans="1:169">
      <c r="A9" s="51">
        <v>7</v>
      </c>
      <c r="B9" s="56">
        <f t="shared" si="28"/>
        <v>598</v>
      </c>
      <c r="C9" s="56"/>
      <c r="D9" s="56">
        <f>'Faculty Info'!E8*1000</f>
        <v>60000</v>
      </c>
      <c r="E9" s="56">
        <f>'Faculty Info'!F8</f>
        <v>800</v>
      </c>
      <c r="F9" s="56">
        <f t="shared" si="0"/>
        <v>60000</v>
      </c>
      <c r="G9" s="56">
        <f t="shared" si="29"/>
        <v>12000</v>
      </c>
      <c r="H9" s="56"/>
      <c r="I9" s="56"/>
      <c r="J9" s="106">
        <v>1</v>
      </c>
      <c r="K9" s="45">
        <f t="shared" si="1"/>
        <v>1</v>
      </c>
      <c r="L9" s="68">
        <f t="shared" si="2"/>
        <v>0</v>
      </c>
      <c r="M9" s="45"/>
      <c r="N9" s="42">
        <v>1</v>
      </c>
      <c r="O9" s="36">
        <f t="shared" si="3"/>
        <v>1</v>
      </c>
      <c r="P9" s="72">
        <f t="shared" si="4"/>
        <v>0</v>
      </c>
      <c r="Q9" s="52"/>
      <c r="R9" s="51">
        <f t="shared" si="30"/>
        <v>1</v>
      </c>
      <c r="S9" s="51">
        <f t="shared" si="5"/>
        <v>2</v>
      </c>
      <c r="T9" s="68">
        <f t="shared" si="6"/>
        <v>0</v>
      </c>
      <c r="U9" s="51"/>
      <c r="V9" s="51">
        <f>'Faculty Info'!I8</f>
        <v>0</v>
      </c>
      <c r="W9" s="51">
        <f t="shared" si="7"/>
        <v>2</v>
      </c>
      <c r="X9" s="68">
        <f t="shared" si="8"/>
        <v>50</v>
      </c>
      <c r="Y9" s="51"/>
      <c r="Z9" s="38">
        <f>'Faculty Info'!H8</f>
        <v>5</v>
      </c>
      <c r="AA9" s="38">
        <f t="shared" si="9"/>
        <v>3</v>
      </c>
      <c r="AB9" s="72">
        <f t="shared" si="31"/>
        <v>0</v>
      </c>
      <c r="AC9" s="99"/>
      <c r="AD9" s="109">
        <f>'Faculty Info'!J8</f>
        <v>2</v>
      </c>
      <c r="AE9" s="111">
        <f t="shared" si="57"/>
        <v>2</v>
      </c>
      <c r="AF9" s="112">
        <f t="shared" si="10"/>
        <v>500</v>
      </c>
      <c r="AG9" s="110"/>
      <c r="AH9" s="86">
        <f t="shared" si="11"/>
        <v>2</v>
      </c>
      <c r="AI9" s="86">
        <f t="shared" si="32"/>
        <v>3</v>
      </c>
      <c r="AJ9" s="104">
        <f t="shared" si="33"/>
        <v>0</v>
      </c>
      <c r="AK9" s="99"/>
      <c r="AL9" s="99">
        <f t="shared" si="12"/>
        <v>0</v>
      </c>
      <c r="AM9" s="86">
        <f t="shared" si="34"/>
        <v>4</v>
      </c>
      <c r="AN9" s="104">
        <f t="shared" si="35"/>
        <v>0</v>
      </c>
      <c r="AO9" s="99"/>
      <c r="AP9" s="99">
        <f t="shared" si="13"/>
        <v>1</v>
      </c>
      <c r="AQ9" s="86">
        <f t="shared" si="36"/>
        <v>3</v>
      </c>
      <c r="AR9" s="104">
        <f t="shared" si="37"/>
        <v>0</v>
      </c>
      <c r="AS9" s="99"/>
      <c r="AT9" s="99">
        <f t="shared" si="14"/>
        <v>1</v>
      </c>
      <c r="AU9" s="86">
        <f t="shared" si="38"/>
        <v>4</v>
      </c>
      <c r="AV9" s="104">
        <f t="shared" si="39"/>
        <v>0</v>
      </c>
      <c r="AW9" s="99"/>
      <c r="AX9" s="36">
        <f>'Faculty Info'!E8</f>
        <v>60</v>
      </c>
      <c r="AY9" s="60">
        <f t="shared" si="15"/>
        <v>2</v>
      </c>
      <c r="AZ9" s="75">
        <f>AX9*AY9*$AZ$45</f>
        <v>48</v>
      </c>
      <c r="BA9" s="58"/>
      <c r="BB9" s="65">
        <v>0</v>
      </c>
      <c r="BC9" s="65">
        <f t="shared" si="17"/>
        <v>0</v>
      </c>
      <c r="BD9" s="77">
        <f t="shared" si="40"/>
        <v>0</v>
      </c>
      <c r="BE9" s="65">
        <v>0</v>
      </c>
      <c r="BF9" s="65">
        <f t="shared" si="18"/>
        <v>0</v>
      </c>
      <c r="BG9" s="77">
        <f t="shared" si="41"/>
        <v>0</v>
      </c>
      <c r="BH9" s="65">
        <v>0</v>
      </c>
      <c r="BI9" s="65">
        <f t="shared" si="19"/>
        <v>0</v>
      </c>
      <c r="BJ9" s="77">
        <f t="shared" si="42"/>
        <v>0</v>
      </c>
      <c r="BK9" s="65">
        <v>0</v>
      </c>
      <c r="BL9" s="65">
        <f t="shared" si="20"/>
        <v>0</v>
      </c>
      <c r="BM9" s="77">
        <f t="shared" si="43"/>
        <v>0</v>
      </c>
      <c r="BN9" s="65">
        <v>1</v>
      </c>
      <c r="BO9" s="65">
        <f t="shared" si="21"/>
        <v>4</v>
      </c>
      <c r="BP9" s="77">
        <f t="shared" si="44"/>
        <v>0</v>
      </c>
      <c r="BQ9" s="65">
        <v>0</v>
      </c>
      <c r="BR9" s="65">
        <f t="shared" si="22"/>
        <v>0</v>
      </c>
      <c r="BS9" s="77">
        <f t="shared" si="45"/>
        <v>0</v>
      </c>
      <c r="BT9" s="65">
        <v>0</v>
      </c>
      <c r="BU9" s="65">
        <f t="shared" si="23"/>
        <v>0</v>
      </c>
      <c r="BV9" s="77">
        <f t="shared" si="46"/>
        <v>0</v>
      </c>
      <c r="BW9" s="65">
        <v>0</v>
      </c>
      <c r="BX9" s="65">
        <f t="shared" si="24"/>
        <v>0</v>
      </c>
      <c r="BY9" s="77">
        <f t="shared" si="47"/>
        <v>0</v>
      </c>
      <c r="BZ9" s="65">
        <v>0</v>
      </c>
      <c r="CA9" s="65">
        <f t="shared" si="25"/>
        <v>0</v>
      </c>
      <c r="CB9" s="77">
        <f t="shared" si="48"/>
        <v>0</v>
      </c>
      <c r="CC9" s="65">
        <v>0</v>
      </c>
      <c r="CD9" s="65">
        <f t="shared" si="26"/>
        <v>0</v>
      </c>
      <c r="CE9" s="77">
        <f t="shared" si="49"/>
        <v>0</v>
      </c>
      <c r="CF9" s="65">
        <v>0</v>
      </c>
      <c r="CG9" s="58">
        <f t="shared" si="27"/>
        <v>0</v>
      </c>
      <c r="CH9" s="77">
        <f t="shared" si="50"/>
        <v>0</v>
      </c>
      <c r="CI9" s="92"/>
      <c r="CJ9" s="92"/>
      <c r="CK9" t="s">
        <v>14</v>
      </c>
      <c r="CL9" s="88">
        <v>9</v>
      </c>
      <c r="CM9" s="86">
        <f t="shared" si="51"/>
        <v>9</v>
      </c>
      <c r="CN9" s="38">
        <v>1</v>
      </c>
      <c r="CO9" s="32">
        <v>0</v>
      </c>
      <c r="CP9" s="32">
        <f t="shared" si="52"/>
        <v>1</v>
      </c>
      <c r="CQ9" s="32">
        <v>1</v>
      </c>
      <c r="CR9" s="32">
        <v>0</v>
      </c>
      <c r="CS9" s="42">
        <v>4</v>
      </c>
      <c r="CT9" s="42">
        <v>1</v>
      </c>
      <c r="CU9" s="32">
        <f t="shared" si="53"/>
        <v>1</v>
      </c>
      <c r="CV9" s="32">
        <f t="shared" si="54"/>
        <v>0</v>
      </c>
      <c r="CW9" s="32">
        <f t="shared" si="55"/>
        <v>0</v>
      </c>
      <c r="CX9" s="32">
        <f t="shared" si="56"/>
        <v>0</v>
      </c>
      <c r="CY9" s="32">
        <v>0</v>
      </c>
      <c r="CZ9" s="32">
        <v>0</v>
      </c>
      <c r="DA9" s="32">
        <v>0</v>
      </c>
      <c r="DB9" s="32">
        <v>0</v>
      </c>
      <c r="DC9" s="32">
        <v>0</v>
      </c>
      <c r="DD9" s="32">
        <v>0</v>
      </c>
      <c r="DE9" s="32">
        <v>0</v>
      </c>
      <c r="DF9" s="35">
        <v>1</v>
      </c>
      <c r="DG9" s="32">
        <v>0</v>
      </c>
      <c r="DH9" s="32">
        <v>0</v>
      </c>
      <c r="DI9" s="32">
        <v>0</v>
      </c>
      <c r="DJ9" s="32"/>
      <c r="DK9" s="32"/>
      <c r="DL9" s="32"/>
      <c r="DM9" s="32"/>
      <c r="DP9" s="11">
        <v>4</v>
      </c>
      <c r="DQ9" s="11"/>
      <c r="DR9" s="11"/>
      <c r="DS9" s="11"/>
      <c r="DT9" s="11"/>
      <c r="DU9" s="11"/>
      <c r="DV9" s="11"/>
      <c r="DW9" s="11">
        <v>4</v>
      </c>
      <c r="DY9" s="9"/>
    </row>
    <row r="10" spans="1:169">
      <c r="A10" s="51">
        <v>8</v>
      </c>
      <c r="B10" s="56">
        <f t="shared" si="28"/>
        <v>144</v>
      </c>
      <c r="C10" s="56"/>
      <c r="D10" s="56">
        <f>'Faculty Info'!E9*1000</f>
        <v>90000</v>
      </c>
      <c r="E10" s="56">
        <f>'Faculty Info'!F9</f>
        <v>1000</v>
      </c>
      <c r="F10" s="56">
        <f t="shared" si="0"/>
        <v>90000</v>
      </c>
      <c r="G10" s="56">
        <f t="shared" si="29"/>
        <v>36000</v>
      </c>
      <c r="H10" s="56"/>
      <c r="I10" s="56"/>
      <c r="J10" s="45">
        <v>1</v>
      </c>
      <c r="K10" s="45">
        <f t="shared" si="1"/>
        <v>0</v>
      </c>
      <c r="L10" s="68">
        <f t="shared" si="2"/>
        <v>0</v>
      </c>
      <c r="M10" s="45"/>
      <c r="N10" s="42">
        <v>1</v>
      </c>
      <c r="O10" s="36">
        <f t="shared" si="3"/>
        <v>0</v>
      </c>
      <c r="P10" s="72">
        <f t="shared" si="4"/>
        <v>0</v>
      </c>
      <c r="Q10" s="52"/>
      <c r="R10" s="51">
        <f t="shared" si="30"/>
        <v>0</v>
      </c>
      <c r="S10" s="51">
        <f t="shared" si="5"/>
        <v>0</v>
      </c>
      <c r="T10" s="68">
        <f t="shared" si="6"/>
        <v>0</v>
      </c>
      <c r="U10" s="51"/>
      <c r="V10" s="51">
        <f>'Faculty Info'!I9</f>
        <v>1</v>
      </c>
      <c r="W10" s="51">
        <f t="shared" si="7"/>
        <v>2</v>
      </c>
      <c r="X10" s="68">
        <f t="shared" si="8"/>
        <v>0</v>
      </c>
      <c r="Y10" s="51"/>
      <c r="Z10" s="38">
        <f>'Faculty Info'!H9</f>
        <v>5</v>
      </c>
      <c r="AA10" s="38">
        <f t="shared" si="9"/>
        <v>1</v>
      </c>
      <c r="AB10" s="72">
        <f t="shared" si="31"/>
        <v>0</v>
      </c>
      <c r="AC10" s="99"/>
      <c r="AD10" s="109">
        <f>'Faculty Info'!J9</f>
        <v>1</v>
      </c>
      <c r="AE10" s="111">
        <f t="shared" si="57"/>
        <v>4</v>
      </c>
      <c r="AF10" s="112">
        <f t="shared" si="10"/>
        <v>0</v>
      </c>
      <c r="AG10" s="110"/>
      <c r="AH10" s="86">
        <f t="shared" si="11"/>
        <v>0</v>
      </c>
      <c r="AI10" s="86">
        <f t="shared" si="32"/>
        <v>3</v>
      </c>
      <c r="AJ10" s="104">
        <f t="shared" si="33"/>
        <v>0</v>
      </c>
      <c r="AK10" s="99"/>
      <c r="AL10" s="99">
        <f t="shared" si="12"/>
        <v>2</v>
      </c>
      <c r="AM10" s="86">
        <f t="shared" si="34"/>
        <v>4</v>
      </c>
      <c r="AN10" s="104">
        <f t="shared" si="35"/>
        <v>0</v>
      </c>
      <c r="AO10" s="99"/>
      <c r="AP10" s="99">
        <f t="shared" si="13"/>
        <v>0</v>
      </c>
      <c r="AQ10" s="86">
        <f t="shared" si="36"/>
        <v>3</v>
      </c>
      <c r="AR10" s="104">
        <f t="shared" si="37"/>
        <v>0</v>
      </c>
      <c r="AS10" s="99"/>
      <c r="AT10" s="99">
        <f t="shared" si="14"/>
        <v>0</v>
      </c>
      <c r="AU10" s="86">
        <f t="shared" si="38"/>
        <v>4</v>
      </c>
      <c r="AV10" s="104">
        <f t="shared" si="39"/>
        <v>0</v>
      </c>
      <c r="AW10" s="99"/>
      <c r="AX10" s="36">
        <f>'Faculty Info'!E9</f>
        <v>90</v>
      </c>
      <c r="AY10" s="60">
        <f t="shared" si="15"/>
        <v>4</v>
      </c>
      <c r="AZ10" s="75">
        <f t="shared" ref="AZ10:AZ40" si="58">AX10*AY10*$AZ$45</f>
        <v>144</v>
      </c>
      <c r="BA10" s="58"/>
      <c r="BB10" s="65">
        <v>0</v>
      </c>
      <c r="BC10" s="65">
        <f t="shared" si="17"/>
        <v>0</v>
      </c>
      <c r="BD10" s="77">
        <f t="shared" si="40"/>
        <v>0</v>
      </c>
      <c r="BE10" s="65">
        <v>0</v>
      </c>
      <c r="BF10" s="65">
        <f t="shared" si="18"/>
        <v>0</v>
      </c>
      <c r="BG10" s="77">
        <f t="shared" si="41"/>
        <v>0</v>
      </c>
      <c r="BH10" s="65">
        <v>1</v>
      </c>
      <c r="BI10" s="65">
        <f t="shared" si="19"/>
        <v>2</v>
      </c>
      <c r="BJ10" s="77">
        <f t="shared" si="42"/>
        <v>0</v>
      </c>
      <c r="BK10" s="65">
        <v>0</v>
      </c>
      <c r="BL10" s="65">
        <f t="shared" si="20"/>
        <v>0</v>
      </c>
      <c r="BM10" s="77">
        <f t="shared" si="43"/>
        <v>0</v>
      </c>
      <c r="BN10" s="65">
        <v>0</v>
      </c>
      <c r="BO10" s="65">
        <f t="shared" si="21"/>
        <v>0</v>
      </c>
      <c r="BP10" s="77">
        <f t="shared" si="44"/>
        <v>0</v>
      </c>
      <c r="BQ10" s="65">
        <v>0</v>
      </c>
      <c r="BR10" s="65">
        <f t="shared" si="22"/>
        <v>0</v>
      </c>
      <c r="BS10" s="77">
        <f t="shared" si="45"/>
        <v>0</v>
      </c>
      <c r="BT10" s="65">
        <v>0</v>
      </c>
      <c r="BU10" s="65">
        <f t="shared" si="23"/>
        <v>0</v>
      </c>
      <c r="BV10" s="77">
        <f t="shared" si="46"/>
        <v>0</v>
      </c>
      <c r="BW10" s="65">
        <v>0</v>
      </c>
      <c r="BX10" s="65">
        <f t="shared" si="24"/>
        <v>0</v>
      </c>
      <c r="BY10" s="77">
        <f t="shared" si="47"/>
        <v>0</v>
      </c>
      <c r="BZ10" s="65">
        <v>0</v>
      </c>
      <c r="CA10" s="65">
        <f t="shared" si="25"/>
        <v>0</v>
      </c>
      <c r="CB10" s="77">
        <f t="shared" si="48"/>
        <v>0</v>
      </c>
      <c r="CC10" s="65">
        <v>0</v>
      </c>
      <c r="CD10" s="65">
        <f t="shared" si="26"/>
        <v>0</v>
      </c>
      <c r="CE10" s="77">
        <f t="shared" si="49"/>
        <v>0</v>
      </c>
      <c r="CF10" s="65">
        <v>0</v>
      </c>
      <c r="CG10" s="58">
        <f t="shared" si="27"/>
        <v>0</v>
      </c>
      <c r="CH10" s="77">
        <f t="shared" si="50"/>
        <v>0</v>
      </c>
      <c r="CI10" s="92"/>
      <c r="CJ10" s="92"/>
      <c r="CK10" s="6" t="s">
        <v>32</v>
      </c>
      <c r="CL10" s="88">
        <v>3</v>
      </c>
      <c r="CM10" s="86">
        <f t="shared" si="51"/>
        <v>3</v>
      </c>
      <c r="CN10" s="40">
        <v>1</v>
      </c>
      <c r="CO10" s="32">
        <v>0</v>
      </c>
      <c r="CP10" s="32">
        <f t="shared" si="52"/>
        <v>1</v>
      </c>
      <c r="CQ10" s="32">
        <v>1</v>
      </c>
      <c r="CR10" s="32">
        <v>0</v>
      </c>
      <c r="CS10" s="42">
        <v>5</v>
      </c>
      <c r="CT10" s="42">
        <v>2</v>
      </c>
      <c r="CU10" s="32">
        <f t="shared" si="53"/>
        <v>0</v>
      </c>
      <c r="CV10" s="32">
        <f t="shared" si="54"/>
        <v>1</v>
      </c>
      <c r="CW10" s="32">
        <f t="shared" si="55"/>
        <v>0</v>
      </c>
      <c r="CX10" s="32">
        <f t="shared" si="56"/>
        <v>0</v>
      </c>
      <c r="CY10" s="32">
        <v>0</v>
      </c>
      <c r="CZ10" s="32">
        <v>0</v>
      </c>
      <c r="DA10" s="32">
        <v>1</v>
      </c>
      <c r="DB10" s="32">
        <v>0</v>
      </c>
      <c r="DC10" s="32">
        <v>0</v>
      </c>
      <c r="DD10" s="32">
        <v>0</v>
      </c>
      <c r="DE10" s="32">
        <v>0</v>
      </c>
      <c r="DF10" s="35">
        <v>0</v>
      </c>
      <c r="DG10" s="32">
        <v>0</v>
      </c>
      <c r="DH10" s="32">
        <v>0</v>
      </c>
      <c r="DI10" s="32">
        <v>0</v>
      </c>
      <c r="DJ10" s="32"/>
      <c r="DK10" s="32"/>
      <c r="DL10" s="32"/>
      <c r="DM10" s="32"/>
      <c r="DX10" s="11">
        <v>5</v>
      </c>
      <c r="DY10" s="9"/>
      <c r="DZ10" s="11">
        <v>5</v>
      </c>
      <c r="EA10" s="11"/>
      <c r="EB10" s="11"/>
      <c r="EC10" s="11"/>
      <c r="ED10" s="11"/>
      <c r="EE10" s="11"/>
      <c r="EF10" s="11"/>
      <c r="EG10" s="11">
        <v>5</v>
      </c>
    </row>
    <row r="11" spans="1:169">
      <c r="A11" s="51">
        <v>9</v>
      </c>
      <c r="B11" s="56">
        <f t="shared" si="28"/>
        <v>368</v>
      </c>
      <c r="C11" s="56"/>
      <c r="D11" s="56">
        <f>'Faculty Info'!E10*1000</f>
        <v>90000</v>
      </c>
      <c r="E11" s="56">
        <f>'Faculty Info'!F10</f>
        <v>1000</v>
      </c>
      <c r="F11" s="56">
        <f t="shared" si="0"/>
        <v>90000</v>
      </c>
      <c r="G11" s="56">
        <f t="shared" si="29"/>
        <v>4500</v>
      </c>
      <c r="H11" s="56"/>
      <c r="I11" s="56"/>
      <c r="J11" s="45">
        <v>1</v>
      </c>
      <c r="K11" s="45">
        <f t="shared" si="1"/>
        <v>1</v>
      </c>
      <c r="L11" s="68">
        <f t="shared" si="2"/>
        <v>0</v>
      </c>
      <c r="M11" s="45"/>
      <c r="N11" s="42">
        <v>1</v>
      </c>
      <c r="O11" s="36">
        <f t="shared" si="3"/>
        <v>1</v>
      </c>
      <c r="P11" s="72">
        <f t="shared" si="4"/>
        <v>0</v>
      </c>
      <c r="Q11" s="52"/>
      <c r="R11" s="51">
        <f t="shared" si="30"/>
        <v>1</v>
      </c>
      <c r="S11" s="51">
        <f t="shared" si="5"/>
        <v>1</v>
      </c>
      <c r="T11" s="68">
        <f t="shared" si="6"/>
        <v>0</v>
      </c>
      <c r="U11" s="51"/>
      <c r="V11" s="51">
        <f>'Faculty Info'!I10</f>
        <v>0</v>
      </c>
      <c r="W11" s="51">
        <f t="shared" si="7"/>
        <v>4</v>
      </c>
      <c r="X11" s="68">
        <f t="shared" si="8"/>
        <v>100</v>
      </c>
      <c r="Y11" s="51"/>
      <c r="Z11" s="38">
        <f>'Faculty Info'!H10</f>
        <v>5</v>
      </c>
      <c r="AA11" s="38">
        <f t="shared" si="9"/>
        <v>4.5</v>
      </c>
      <c r="AB11" s="72">
        <f t="shared" si="31"/>
        <v>0</v>
      </c>
      <c r="AC11" s="99"/>
      <c r="AD11" s="109">
        <f>'Faculty Info'!J10</f>
        <v>2.5</v>
      </c>
      <c r="AE11" s="111">
        <f t="shared" si="57"/>
        <v>0.5</v>
      </c>
      <c r="AF11" s="112">
        <f t="shared" si="10"/>
        <v>250</v>
      </c>
      <c r="AG11" s="110"/>
      <c r="AH11" s="86">
        <f t="shared" si="11"/>
        <v>2</v>
      </c>
      <c r="AI11" s="86">
        <f t="shared" si="32"/>
        <v>3</v>
      </c>
      <c r="AJ11" s="104">
        <f t="shared" si="33"/>
        <v>0</v>
      </c>
      <c r="AK11" s="99"/>
      <c r="AL11" s="99">
        <f t="shared" si="12"/>
        <v>0</v>
      </c>
      <c r="AM11" s="86">
        <f t="shared" si="34"/>
        <v>4</v>
      </c>
      <c r="AN11" s="104">
        <f t="shared" si="35"/>
        <v>0</v>
      </c>
      <c r="AO11" s="99"/>
      <c r="AP11" s="99">
        <f t="shared" si="13"/>
        <v>3</v>
      </c>
      <c r="AQ11" s="86">
        <f t="shared" si="36"/>
        <v>3</v>
      </c>
      <c r="AR11" s="104">
        <f t="shared" si="37"/>
        <v>0</v>
      </c>
      <c r="AS11" s="99"/>
      <c r="AT11" s="99">
        <f t="shared" si="14"/>
        <v>0</v>
      </c>
      <c r="AU11" s="86">
        <f t="shared" si="38"/>
        <v>4</v>
      </c>
      <c r="AV11" s="104">
        <f t="shared" si="39"/>
        <v>0</v>
      </c>
      <c r="AW11" s="99"/>
      <c r="AX11" s="36">
        <f>'Faculty Info'!E10</f>
        <v>90</v>
      </c>
      <c r="AY11" s="60">
        <f t="shared" si="15"/>
        <v>0.5</v>
      </c>
      <c r="AZ11" s="75">
        <f t="shared" si="58"/>
        <v>18</v>
      </c>
      <c r="BA11" s="58"/>
      <c r="BB11" s="65">
        <v>0</v>
      </c>
      <c r="BC11" s="65">
        <f t="shared" si="17"/>
        <v>0</v>
      </c>
      <c r="BD11" s="77">
        <f t="shared" si="40"/>
        <v>0</v>
      </c>
      <c r="BE11" s="65">
        <v>0</v>
      </c>
      <c r="BF11" s="65">
        <f t="shared" si="18"/>
        <v>0</v>
      </c>
      <c r="BG11" s="77">
        <f t="shared" si="41"/>
        <v>0</v>
      </c>
      <c r="BH11" s="65">
        <v>0</v>
      </c>
      <c r="BI11" s="65">
        <f t="shared" si="19"/>
        <v>0</v>
      </c>
      <c r="BJ11" s="77">
        <f t="shared" si="42"/>
        <v>0</v>
      </c>
      <c r="BK11" s="65">
        <v>0</v>
      </c>
      <c r="BL11" s="65">
        <f t="shared" si="20"/>
        <v>0</v>
      </c>
      <c r="BM11" s="77">
        <f t="shared" si="43"/>
        <v>0</v>
      </c>
      <c r="BN11" s="65">
        <v>0</v>
      </c>
      <c r="BO11" s="65">
        <f t="shared" si="21"/>
        <v>0</v>
      </c>
      <c r="BP11" s="77">
        <f t="shared" si="44"/>
        <v>0</v>
      </c>
      <c r="BQ11" s="65">
        <v>0</v>
      </c>
      <c r="BR11" s="65">
        <f t="shared" si="22"/>
        <v>0</v>
      </c>
      <c r="BS11" s="77">
        <f t="shared" si="45"/>
        <v>0</v>
      </c>
      <c r="BT11" s="65">
        <v>0</v>
      </c>
      <c r="BU11" s="65">
        <f t="shared" si="23"/>
        <v>0</v>
      </c>
      <c r="BV11" s="77">
        <f t="shared" si="46"/>
        <v>0</v>
      </c>
      <c r="BW11" s="65">
        <v>1</v>
      </c>
      <c r="BX11" s="65">
        <f t="shared" si="24"/>
        <v>5</v>
      </c>
      <c r="BY11" s="77">
        <f t="shared" si="47"/>
        <v>0</v>
      </c>
      <c r="BZ11" s="65">
        <v>0</v>
      </c>
      <c r="CA11" s="65">
        <f t="shared" si="25"/>
        <v>0</v>
      </c>
      <c r="CB11" s="77">
        <f t="shared" si="48"/>
        <v>0</v>
      </c>
      <c r="CC11" s="65">
        <v>0</v>
      </c>
      <c r="CD11" s="65">
        <f t="shared" si="26"/>
        <v>0</v>
      </c>
      <c r="CE11" s="77">
        <f t="shared" si="49"/>
        <v>0</v>
      </c>
      <c r="CF11" s="65">
        <v>0</v>
      </c>
      <c r="CG11" s="58">
        <f t="shared" si="27"/>
        <v>0</v>
      </c>
      <c r="CH11" s="77">
        <f t="shared" si="50"/>
        <v>0</v>
      </c>
      <c r="CI11" s="92"/>
      <c r="CJ11" s="92"/>
      <c r="CK11" s="6" t="s">
        <v>11</v>
      </c>
      <c r="CL11" s="88">
        <v>2</v>
      </c>
      <c r="CM11" s="86">
        <f t="shared" si="51"/>
        <v>2</v>
      </c>
      <c r="CN11" s="40">
        <v>0.5</v>
      </c>
      <c r="CO11" s="32">
        <v>0</v>
      </c>
      <c r="CP11" s="32">
        <f t="shared" si="52"/>
        <v>1</v>
      </c>
      <c r="CQ11" s="32">
        <v>1</v>
      </c>
      <c r="CR11" s="32">
        <v>0</v>
      </c>
      <c r="CS11" s="42">
        <v>5</v>
      </c>
      <c r="CT11" s="42">
        <v>2</v>
      </c>
      <c r="CU11" s="32">
        <f t="shared" si="53"/>
        <v>0</v>
      </c>
      <c r="CV11" s="32">
        <f t="shared" si="54"/>
        <v>1</v>
      </c>
      <c r="CW11" s="32">
        <f t="shared" si="55"/>
        <v>0</v>
      </c>
      <c r="CX11" s="32">
        <f t="shared" si="56"/>
        <v>0</v>
      </c>
      <c r="CY11" s="32">
        <v>0</v>
      </c>
      <c r="CZ11" s="32">
        <v>0</v>
      </c>
      <c r="DA11" s="32">
        <v>1</v>
      </c>
      <c r="DB11" s="32">
        <v>0</v>
      </c>
      <c r="DC11" s="32">
        <v>0</v>
      </c>
      <c r="DD11" s="32">
        <v>0</v>
      </c>
      <c r="DE11" s="32">
        <v>0</v>
      </c>
      <c r="DF11" s="35">
        <v>0</v>
      </c>
      <c r="DG11" s="32">
        <v>0</v>
      </c>
      <c r="DH11" s="32">
        <v>0</v>
      </c>
      <c r="DI11" s="32">
        <v>0</v>
      </c>
      <c r="DJ11" s="32"/>
      <c r="DK11" s="32"/>
      <c r="DL11" s="32"/>
      <c r="DM11" s="32"/>
      <c r="DX11" s="11"/>
      <c r="DY11" s="9"/>
      <c r="DZ11" s="11"/>
      <c r="EA11" s="11"/>
      <c r="EB11" s="11"/>
      <c r="EC11" s="11"/>
      <c r="ED11" s="11"/>
      <c r="EE11" s="11"/>
      <c r="EF11" s="11"/>
      <c r="EG11" s="11"/>
    </row>
    <row r="12" spans="1:169">
      <c r="A12" s="51">
        <v>10</v>
      </c>
      <c r="B12" s="56">
        <f t="shared" si="28"/>
        <v>2350</v>
      </c>
      <c r="C12" s="56"/>
      <c r="D12" s="56">
        <f>'Faculty Info'!E11*1000</f>
        <v>90000</v>
      </c>
      <c r="E12" s="56">
        <f>'Faculty Info'!F11</f>
        <v>1000</v>
      </c>
      <c r="F12" s="56">
        <f t="shared" si="0"/>
        <v>95000</v>
      </c>
      <c r="G12" s="56">
        <f t="shared" si="29"/>
        <v>0</v>
      </c>
      <c r="H12" s="56"/>
      <c r="I12" s="56"/>
      <c r="J12" s="45">
        <v>1</v>
      </c>
      <c r="K12" s="45">
        <f t="shared" si="1"/>
        <v>1</v>
      </c>
      <c r="L12" s="68">
        <f t="shared" si="2"/>
        <v>0</v>
      </c>
      <c r="M12" s="45"/>
      <c r="N12" s="42">
        <v>0</v>
      </c>
      <c r="O12" s="36">
        <f t="shared" si="3"/>
        <v>1</v>
      </c>
      <c r="P12" s="72">
        <f t="shared" si="4"/>
        <v>2000</v>
      </c>
      <c r="Q12" s="52"/>
      <c r="R12" s="51">
        <f t="shared" si="30"/>
        <v>1</v>
      </c>
      <c r="S12" s="51">
        <f t="shared" si="5"/>
        <v>2</v>
      </c>
      <c r="T12" s="68">
        <f t="shared" si="6"/>
        <v>0</v>
      </c>
      <c r="U12" s="51"/>
      <c r="V12" s="51">
        <f>'Faculty Info'!I11</f>
        <v>0</v>
      </c>
      <c r="W12" s="51">
        <f t="shared" si="7"/>
        <v>4</v>
      </c>
      <c r="X12" s="68">
        <f t="shared" si="8"/>
        <v>100</v>
      </c>
      <c r="Y12" s="51"/>
      <c r="Z12" s="38">
        <f>'Faculty Info'!H11</f>
        <v>5</v>
      </c>
      <c r="AA12" s="38">
        <f t="shared" si="9"/>
        <v>5.5</v>
      </c>
      <c r="AB12" s="72">
        <f t="shared" si="31"/>
        <v>250</v>
      </c>
      <c r="AC12" s="99"/>
      <c r="AD12" s="109">
        <f>'Faculty Info'!J11</f>
        <v>3</v>
      </c>
      <c r="AE12" s="111">
        <f t="shared" si="57"/>
        <v>0</v>
      </c>
      <c r="AF12" s="112">
        <f t="shared" si="10"/>
        <v>0</v>
      </c>
      <c r="AG12" s="110"/>
      <c r="AH12" s="86">
        <f t="shared" si="11"/>
        <v>0</v>
      </c>
      <c r="AI12" s="86">
        <f t="shared" si="32"/>
        <v>3</v>
      </c>
      <c r="AJ12" s="104">
        <f t="shared" si="33"/>
        <v>0</v>
      </c>
      <c r="AK12" s="99"/>
      <c r="AL12" s="99">
        <f t="shared" si="12"/>
        <v>4</v>
      </c>
      <c r="AM12" s="86">
        <f t="shared" si="34"/>
        <v>4</v>
      </c>
      <c r="AN12" s="104">
        <f t="shared" si="35"/>
        <v>0</v>
      </c>
      <c r="AO12" s="99"/>
      <c r="AP12" s="99">
        <f t="shared" si="13"/>
        <v>2</v>
      </c>
      <c r="AQ12" s="86">
        <f t="shared" si="36"/>
        <v>3</v>
      </c>
      <c r="AR12" s="104">
        <f t="shared" si="37"/>
        <v>0</v>
      </c>
      <c r="AS12" s="99"/>
      <c r="AT12" s="99">
        <f t="shared" si="14"/>
        <v>0</v>
      </c>
      <c r="AU12" s="86">
        <f t="shared" si="38"/>
        <v>4</v>
      </c>
      <c r="AV12" s="104">
        <f t="shared" si="39"/>
        <v>0</v>
      </c>
      <c r="AW12" s="99"/>
      <c r="AX12" s="36">
        <f>'Faculty Info'!E11</f>
        <v>90</v>
      </c>
      <c r="AY12" s="60">
        <f t="shared" si="15"/>
        <v>0</v>
      </c>
      <c r="AZ12" s="75">
        <f t="shared" si="58"/>
        <v>0</v>
      </c>
      <c r="BA12" s="58"/>
      <c r="BB12" s="65">
        <v>0</v>
      </c>
      <c r="BC12" s="65">
        <f t="shared" si="17"/>
        <v>0</v>
      </c>
      <c r="BD12" s="77">
        <f t="shared" si="40"/>
        <v>0</v>
      </c>
      <c r="BE12" s="65">
        <v>0</v>
      </c>
      <c r="BF12" s="65">
        <f t="shared" si="18"/>
        <v>0</v>
      </c>
      <c r="BG12" s="77">
        <f t="shared" si="41"/>
        <v>0</v>
      </c>
      <c r="BH12" s="65">
        <v>1</v>
      </c>
      <c r="BI12" s="65">
        <f t="shared" si="19"/>
        <v>0</v>
      </c>
      <c r="BJ12" s="77">
        <f t="shared" si="42"/>
        <v>0</v>
      </c>
      <c r="BK12" s="65">
        <v>1</v>
      </c>
      <c r="BL12" s="65">
        <f t="shared" si="20"/>
        <v>6</v>
      </c>
      <c r="BM12" s="77">
        <f t="shared" si="43"/>
        <v>0</v>
      </c>
      <c r="BN12" s="65">
        <v>0</v>
      </c>
      <c r="BO12" s="65">
        <f t="shared" si="21"/>
        <v>0</v>
      </c>
      <c r="BP12" s="77">
        <f t="shared" si="44"/>
        <v>0</v>
      </c>
      <c r="BQ12" s="65">
        <v>0</v>
      </c>
      <c r="BR12" s="65">
        <f t="shared" si="22"/>
        <v>0</v>
      </c>
      <c r="BS12" s="77">
        <f t="shared" si="45"/>
        <v>0</v>
      </c>
      <c r="BT12" s="65">
        <v>0</v>
      </c>
      <c r="BU12" s="65">
        <f t="shared" si="23"/>
        <v>0</v>
      </c>
      <c r="BV12" s="77">
        <f t="shared" si="46"/>
        <v>0</v>
      </c>
      <c r="BW12" s="65">
        <v>0</v>
      </c>
      <c r="BX12" s="65">
        <f t="shared" si="24"/>
        <v>0</v>
      </c>
      <c r="BY12" s="77">
        <f t="shared" si="47"/>
        <v>0</v>
      </c>
      <c r="BZ12" s="65">
        <v>0</v>
      </c>
      <c r="CA12" s="65">
        <f t="shared" si="25"/>
        <v>0</v>
      </c>
      <c r="CB12" s="77">
        <f t="shared" si="48"/>
        <v>0</v>
      </c>
      <c r="CC12" s="65">
        <v>0</v>
      </c>
      <c r="CD12" s="65">
        <f t="shared" si="26"/>
        <v>0</v>
      </c>
      <c r="CE12" s="77">
        <f t="shared" si="49"/>
        <v>0</v>
      </c>
      <c r="CF12" s="65">
        <v>0</v>
      </c>
      <c r="CG12" s="58">
        <f t="shared" si="27"/>
        <v>0</v>
      </c>
      <c r="CH12" s="77">
        <f t="shared" si="50"/>
        <v>0</v>
      </c>
      <c r="CI12" s="92"/>
      <c r="CJ12" s="92"/>
      <c r="CK12" s="6" t="s">
        <v>33</v>
      </c>
      <c r="CL12" s="88">
        <v>35</v>
      </c>
      <c r="CM12" s="86">
        <f t="shared" si="51"/>
        <v>35</v>
      </c>
      <c r="CN12" s="40">
        <v>1</v>
      </c>
      <c r="CO12" s="32">
        <v>0</v>
      </c>
      <c r="CP12" s="32">
        <f t="shared" si="52"/>
        <v>1</v>
      </c>
      <c r="CQ12" s="32">
        <v>1</v>
      </c>
      <c r="CR12" s="32">
        <v>0</v>
      </c>
      <c r="CS12" s="42">
        <v>5</v>
      </c>
      <c r="CT12" s="42">
        <v>2</v>
      </c>
      <c r="CU12" s="32">
        <f t="shared" si="53"/>
        <v>0</v>
      </c>
      <c r="CV12" s="32">
        <f t="shared" si="54"/>
        <v>1</v>
      </c>
      <c r="CW12" s="32">
        <f t="shared" si="55"/>
        <v>0</v>
      </c>
      <c r="CX12" s="32">
        <f t="shared" si="56"/>
        <v>0</v>
      </c>
      <c r="CY12" s="32">
        <v>1</v>
      </c>
      <c r="CZ12" s="32">
        <v>0</v>
      </c>
      <c r="DA12" s="32">
        <v>0</v>
      </c>
      <c r="DB12" s="32">
        <v>0</v>
      </c>
      <c r="DC12" s="32">
        <v>0</v>
      </c>
      <c r="DD12" s="32">
        <v>0</v>
      </c>
      <c r="DE12" s="32">
        <v>0</v>
      </c>
      <c r="DF12" s="35">
        <v>0</v>
      </c>
      <c r="DG12" s="32">
        <v>0</v>
      </c>
      <c r="DH12" s="32">
        <v>0</v>
      </c>
      <c r="DI12" s="32">
        <v>0</v>
      </c>
      <c r="DJ12" s="32"/>
      <c r="DK12" s="32"/>
      <c r="DL12" s="32"/>
      <c r="DM12" s="32"/>
      <c r="DX12" s="11"/>
      <c r="DY12" s="9"/>
      <c r="DZ12" s="11"/>
      <c r="EA12" s="11"/>
      <c r="EB12" s="11"/>
      <c r="EC12" s="11"/>
      <c r="ED12" s="11"/>
      <c r="EE12" s="11"/>
      <c r="EF12" s="11"/>
      <c r="EG12" s="11"/>
    </row>
    <row r="13" spans="1:169">
      <c r="A13" s="51">
        <v>11</v>
      </c>
      <c r="B13" s="56">
        <f t="shared" si="28"/>
        <v>622</v>
      </c>
      <c r="C13" s="56"/>
      <c r="D13" s="56">
        <f>'Faculty Info'!E12*1000</f>
        <v>90000</v>
      </c>
      <c r="E13" s="56">
        <f>'Faculty Info'!F12</f>
        <v>1000</v>
      </c>
      <c r="F13" s="56">
        <f t="shared" si="0"/>
        <v>90000</v>
      </c>
      <c r="G13" s="56">
        <f t="shared" si="29"/>
        <v>18000</v>
      </c>
      <c r="H13" s="56"/>
      <c r="I13" s="56"/>
      <c r="J13" s="45">
        <v>1</v>
      </c>
      <c r="K13" s="45">
        <f t="shared" si="1"/>
        <v>1</v>
      </c>
      <c r="L13" s="68">
        <f t="shared" si="2"/>
        <v>0</v>
      </c>
      <c r="M13" s="45"/>
      <c r="N13" s="42">
        <v>0</v>
      </c>
      <c r="O13" s="36">
        <f t="shared" si="3"/>
        <v>0</v>
      </c>
      <c r="P13" s="72">
        <f t="shared" si="4"/>
        <v>0</v>
      </c>
      <c r="Q13" s="52"/>
      <c r="R13" s="51">
        <f t="shared" si="30"/>
        <v>0</v>
      </c>
      <c r="S13" s="51">
        <f t="shared" si="5"/>
        <v>1</v>
      </c>
      <c r="T13" s="68">
        <f t="shared" si="6"/>
        <v>50</v>
      </c>
      <c r="U13" s="51"/>
      <c r="V13" s="51">
        <f>'Faculty Info'!I12</f>
        <v>1</v>
      </c>
      <c r="W13" s="51">
        <f t="shared" si="7"/>
        <v>2</v>
      </c>
      <c r="X13" s="68">
        <f t="shared" si="8"/>
        <v>0</v>
      </c>
      <c r="Y13" s="51"/>
      <c r="Z13" s="38">
        <f>'Faculty Info'!H12</f>
        <v>5</v>
      </c>
      <c r="AA13" s="38">
        <f t="shared" si="9"/>
        <v>3</v>
      </c>
      <c r="AB13" s="72">
        <f t="shared" si="31"/>
        <v>0</v>
      </c>
      <c r="AC13" s="99"/>
      <c r="AD13" s="109">
        <f>'Faculty Info'!J12</f>
        <v>2</v>
      </c>
      <c r="AE13" s="111">
        <f t="shared" si="57"/>
        <v>2</v>
      </c>
      <c r="AF13" s="112">
        <f t="shared" si="10"/>
        <v>500</v>
      </c>
      <c r="AG13" s="110"/>
      <c r="AH13" s="86">
        <f t="shared" si="11"/>
        <v>1</v>
      </c>
      <c r="AI13" s="86">
        <f t="shared" si="32"/>
        <v>3</v>
      </c>
      <c r="AJ13" s="104">
        <f t="shared" si="33"/>
        <v>0</v>
      </c>
      <c r="AK13" s="99"/>
      <c r="AL13" s="99">
        <f t="shared" si="12"/>
        <v>1</v>
      </c>
      <c r="AM13" s="86">
        <f t="shared" si="34"/>
        <v>4</v>
      </c>
      <c r="AN13" s="104">
        <f t="shared" si="35"/>
        <v>0</v>
      </c>
      <c r="AO13" s="99"/>
      <c r="AP13" s="99">
        <f t="shared" si="13"/>
        <v>0</v>
      </c>
      <c r="AQ13" s="86">
        <f t="shared" si="36"/>
        <v>3</v>
      </c>
      <c r="AR13" s="104">
        <f t="shared" si="37"/>
        <v>0</v>
      </c>
      <c r="AS13" s="99"/>
      <c r="AT13" s="99">
        <f t="shared" si="14"/>
        <v>1</v>
      </c>
      <c r="AU13" s="86">
        <f t="shared" si="38"/>
        <v>4</v>
      </c>
      <c r="AV13" s="104">
        <f t="shared" si="39"/>
        <v>0</v>
      </c>
      <c r="AW13" s="99"/>
      <c r="AX13" s="36">
        <f>'Faculty Info'!E12</f>
        <v>90</v>
      </c>
      <c r="AY13" s="60">
        <f t="shared" si="15"/>
        <v>2</v>
      </c>
      <c r="AZ13" s="75">
        <f t="shared" si="58"/>
        <v>72</v>
      </c>
      <c r="BA13" s="58"/>
      <c r="BB13" s="65">
        <v>1</v>
      </c>
      <c r="BC13" s="65">
        <f t="shared" si="17"/>
        <v>3</v>
      </c>
      <c r="BD13" s="77">
        <f t="shared" si="40"/>
        <v>0</v>
      </c>
      <c r="BE13" s="65">
        <v>0</v>
      </c>
      <c r="BF13" s="65">
        <f t="shared" si="18"/>
        <v>0</v>
      </c>
      <c r="BG13" s="77">
        <f t="shared" si="41"/>
        <v>0</v>
      </c>
      <c r="BH13" s="65">
        <v>0</v>
      </c>
      <c r="BI13" s="65">
        <f t="shared" si="19"/>
        <v>0</v>
      </c>
      <c r="BJ13" s="77">
        <f t="shared" si="42"/>
        <v>0</v>
      </c>
      <c r="BK13" s="65">
        <v>0</v>
      </c>
      <c r="BL13" s="65">
        <f t="shared" si="20"/>
        <v>0</v>
      </c>
      <c r="BM13" s="77">
        <f t="shared" si="43"/>
        <v>0</v>
      </c>
      <c r="BN13" s="65">
        <v>0</v>
      </c>
      <c r="BO13" s="65">
        <f t="shared" si="21"/>
        <v>0</v>
      </c>
      <c r="BP13" s="77">
        <f t="shared" si="44"/>
        <v>0</v>
      </c>
      <c r="BQ13" s="65">
        <v>0</v>
      </c>
      <c r="BR13" s="65">
        <f t="shared" si="22"/>
        <v>0</v>
      </c>
      <c r="BS13" s="77">
        <f t="shared" si="45"/>
        <v>0</v>
      </c>
      <c r="BT13" s="65">
        <v>0</v>
      </c>
      <c r="BU13" s="65">
        <f t="shared" si="23"/>
        <v>0</v>
      </c>
      <c r="BV13" s="77">
        <f t="shared" si="46"/>
        <v>0</v>
      </c>
      <c r="BW13" s="65">
        <v>0</v>
      </c>
      <c r="BX13" s="65">
        <f t="shared" si="24"/>
        <v>0</v>
      </c>
      <c r="BY13" s="77">
        <f t="shared" si="47"/>
        <v>0</v>
      </c>
      <c r="BZ13" s="65">
        <v>0</v>
      </c>
      <c r="CA13" s="65">
        <f t="shared" si="25"/>
        <v>0</v>
      </c>
      <c r="CB13" s="77">
        <f t="shared" si="48"/>
        <v>0</v>
      </c>
      <c r="CC13" s="65">
        <v>0</v>
      </c>
      <c r="CD13" s="65">
        <f t="shared" si="26"/>
        <v>0</v>
      </c>
      <c r="CE13" s="77">
        <f t="shared" si="49"/>
        <v>0</v>
      </c>
      <c r="CF13" s="65">
        <v>0</v>
      </c>
      <c r="CG13" s="58">
        <f t="shared" si="27"/>
        <v>0</v>
      </c>
      <c r="CH13" s="77">
        <f t="shared" si="50"/>
        <v>0</v>
      </c>
      <c r="CI13" s="92"/>
      <c r="CJ13" s="92"/>
      <c r="CK13" s="6" t="s">
        <v>34</v>
      </c>
      <c r="CL13" s="88">
        <v>34</v>
      </c>
      <c r="CM13" s="86">
        <f t="shared" si="51"/>
        <v>34</v>
      </c>
      <c r="CN13" s="40">
        <v>1</v>
      </c>
      <c r="CO13" s="32">
        <v>0</v>
      </c>
      <c r="CP13" s="32">
        <f t="shared" si="52"/>
        <v>1</v>
      </c>
      <c r="CQ13" s="32">
        <v>1</v>
      </c>
      <c r="CR13" s="32">
        <v>0</v>
      </c>
      <c r="CS13" s="42">
        <v>5</v>
      </c>
      <c r="CT13" s="42">
        <v>2</v>
      </c>
      <c r="CU13" s="32">
        <f t="shared" si="53"/>
        <v>0</v>
      </c>
      <c r="CV13" s="32">
        <f t="shared" si="54"/>
        <v>1</v>
      </c>
      <c r="CW13" s="32">
        <f t="shared" si="55"/>
        <v>0</v>
      </c>
      <c r="CX13" s="32">
        <f t="shared" si="56"/>
        <v>0</v>
      </c>
      <c r="CY13" s="32">
        <v>0</v>
      </c>
      <c r="CZ13" s="32">
        <v>0</v>
      </c>
      <c r="DA13" s="32">
        <v>0</v>
      </c>
      <c r="DB13" s="32">
        <v>0</v>
      </c>
      <c r="DC13" s="32">
        <v>0</v>
      </c>
      <c r="DD13" s="32">
        <v>1</v>
      </c>
      <c r="DE13" s="32">
        <v>0</v>
      </c>
      <c r="DF13" s="35">
        <v>0</v>
      </c>
      <c r="DG13" s="32">
        <v>0</v>
      </c>
      <c r="DH13" s="32">
        <v>0</v>
      </c>
      <c r="DI13" s="32">
        <v>0</v>
      </c>
      <c r="DJ13" s="32"/>
      <c r="DK13" s="32"/>
      <c r="DL13" s="32"/>
      <c r="DM13" s="32"/>
      <c r="DX13" s="11"/>
      <c r="DY13" s="9"/>
      <c r="DZ13" s="11"/>
      <c r="EA13" s="11"/>
      <c r="EB13" s="11"/>
      <c r="EC13" s="11"/>
      <c r="ED13" s="11"/>
      <c r="EE13" s="11"/>
      <c r="EF13" s="11"/>
      <c r="EG13" s="11"/>
    </row>
    <row r="14" spans="1:169">
      <c r="A14" s="51">
        <v>12</v>
      </c>
      <c r="B14" s="56">
        <f t="shared" si="28"/>
        <v>268</v>
      </c>
      <c r="C14" s="56"/>
      <c r="D14" s="56">
        <f>'Faculty Info'!E13*1000</f>
        <v>90000</v>
      </c>
      <c r="E14" s="56">
        <f>'Faculty Info'!F13</f>
        <v>1000</v>
      </c>
      <c r="F14" s="56">
        <f t="shared" si="0"/>
        <v>90000</v>
      </c>
      <c r="G14" s="56">
        <f t="shared" si="29"/>
        <v>4500</v>
      </c>
      <c r="H14" s="56"/>
      <c r="I14" s="56"/>
      <c r="J14" s="45">
        <v>1</v>
      </c>
      <c r="K14" s="45">
        <f t="shared" si="1"/>
        <v>1</v>
      </c>
      <c r="L14" s="68">
        <f t="shared" si="2"/>
        <v>0</v>
      </c>
      <c r="M14" s="45"/>
      <c r="N14" s="42">
        <v>1</v>
      </c>
      <c r="O14" s="36">
        <f t="shared" si="3"/>
        <v>1</v>
      </c>
      <c r="P14" s="72">
        <f t="shared" si="4"/>
        <v>0</v>
      </c>
      <c r="Q14" s="52"/>
      <c r="R14" s="51">
        <f t="shared" si="30"/>
        <v>0</v>
      </c>
      <c r="S14" s="51">
        <f t="shared" si="5"/>
        <v>0</v>
      </c>
      <c r="T14" s="68">
        <f t="shared" si="6"/>
        <v>0</v>
      </c>
      <c r="U14" s="51"/>
      <c r="V14" s="51">
        <f>'Faculty Info'!I13</f>
        <v>1</v>
      </c>
      <c r="W14" s="51">
        <f t="shared" si="7"/>
        <v>4</v>
      </c>
      <c r="X14" s="68">
        <f t="shared" si="8"/>
        <v>0</v>
      </c>
      <c r="Y14" s="51"/>
      <c r="Z14" s="38">
        <f>'Faculty Info'!H13</f>
        <v>5</v>
      </c>
      <c r="AA14" s="38">
        <f t="shared" si="9"/>
        <v>4.5</v>
      </c>
      <c r="AB14" s="72">
        <f t="shared" si="31"/>
        <v>0</v>
      </c>
      <c r="AC14" s="99"/>
      <c r="AD14" s="109">
        <f>'Faculty Info'!J13</f>
        <v>2.5</v>
      </c>
      <c r="AE14" s="111">
        <f t="shared" si="57"/>
        <v>0.5</v>
      </c>
      <c r="AF14" s="112">
        <f t="shared" si="10"/>
        <v>250</v>
      </c>
      <c r="AG14" s="110"/>
      <c r="AH14" s="86">
        <f t="shared" si="11"/>
        <v>0</v>
      </c>
      <c r="AI14" s="86">
        <f t="shared" si="32"/>
        <v>3</v>
      </c>
      <c r="AJ14" s="104">
        <f t="shared" si="33"/>
        <v>0</v>
      </c>
      <c r="AK14" s="99"/>
      <c r="AL14" s="99">
        <f t="shared" si="12"/>
        <v>1</v>
      </c>
      <c r="AM14" s="86">
        <f t="shared" si="34"/>
        <v>4</v>
      </c>
      <c r="AN14" s="104">
        <f t="shared" si="35"/>
        <v>0</v>
      </c>
      <c r="AO14" s="99"/>
      <c r="AP14" s="99">
        <f t="shared" si="13"/>
        <v>0</v>
      </c>
      <c r="AQ14" s="86">
        <f t="shared" si="36"/>
        <v>3</v>
      </c>
      <c r="AR14" s="104">
        <f t="shared" si="37"/>
        <v>0</v>
      </c>
      <c r="AS14" s="99"/>
      <c r="AT14" s="99">
        <f t="shared" si="14"/>
        <v>3</v>
      </c>
      <c r="AU14" s="86">
        <f t="shared" si="38"/>
        <v>4</v>
      </c>
      <c r="AV14" s="104">
        <f t="shared" si="39"/>
        <v>0</v>
      </c>
      <c r="AW14" s="99"/>
      <c r="AX14" s="36">
        <f>'Faculty Info'!E13</f>
        <v>90</v>
      </c>
      <c r="AY14" s="60">
        <f t="shared" si="15"/>
        <v>0.5</v>
      </c>
      <c r="AZ14" s="75">
        <f>AX14*AY14*$AZ$45</f>
        <v>18</v>
      </c>
      <c r="BA14" s="58"/>
      <c r="BB14" s="65">
        <v>0</v>
      </c>
      <c r="BC14" s="65">
        <f t="shared" si="17"/>
        <v>0</v>
      </c>
      <c r="BD14" s="77">
        <f t="shared" si="40"/>
        <v>0</v>
      </c>
      <c r="BE14" s="65">
        <v>0</v>
      </c>
      <c r="BF14" s="65">
        <f t="shared" si="18"/>
        <v>0</v>
      </c>
      <c r="BG14" s="77">
        <f t="shared" si="41"/>
        <v>0</v>
      </c>
      <c r="BH14" s="65">
        <v>1</v>
      </c>
      <c r="BI14" s="65">
        <f t="shared" si="19"/>
        <v>3</v>
      </c>
      <c r="BJ14" s="77">
        <f t="shared" si="42"/>
        <v>0</v>
      </c>
      <c r="BK14" s="65">
        <v>0</v>
      </c>
      <c r="BL14" s="65">
        <f t="shared" si="20"/>
        <v>0</v>
      </c>
      <c r="BM14" s="77">
        <f t="shared" si="43"/>
        <v>0</v>
      </c>
      <c r="BN14" s="65">
        <v>0</v>
      </c>
      <c r="BO14" s="65">
        <f t="shared" si="21"/>
        <v>0</v>
      </c>
      <c r="BP14" s="77">
        <f t="shared" si="44"/>
        <v>0</v>
      </c>
      <c r="BQ14" s="65">
        <v>0</v>
      </c>
      <c r="BR14" s="65">
        <f t="shared" si="22"/>
        <v>0</v>
      </c>
      <c r="BS14" s="77">
        <f t="shared" si="45"/>
        <v>0</v>
      </c>
      <c r="BT14" s="65">
        <v>0</v>
      </c>
      <c r="BU14" s="65">
        <f t="shared" si="23"/>
        <v>0</v>
      </c>
      <c r="BV14" s="77">
        <f t="shared" si="46"/>
        <v>0</v>
      </c>
      <c r="BW14" s="65">
        <v>0</v>
      </c>
      <c r="BX14" s="65">
        <f t="shared" si="24"/>
        <v>0</v>
      </c>
      <c r="BY14" s="77">
        <f t="shared" si="47"/>
        <v>0</v>
      </c>
      <c r="BZ14" s="65">
        <v>0</v>
      </c>
      <c r="CA14" s="65">
        <f t="shared" si="25"/>
        <v>0</v>
      </c>
      <c r="CB14" s="77">
        <f t="shared" si="48"/>
        <v>0</v>
      </c>
      <c r="CC14" s="65">
        <v>0</v>
      </c>
      <c r="CD14" s="65">
        <f t="shared" si="26"/>
        <v>0</v>
      </c>
      <c r="CE14" s="77">
        <f t="shared" si="49"/>
        <v>0</v>
      </c>
      <c r="CF14" s="65">
        <v>1</v>
      </c>
      <c r="CG14" s="58">
        <f t="shared" si="27"/>
        <v>1</v>
      </c>
      <c r="CH14" s="77">
        <f t="shared" si="50"/>
        <v>0</v>
      </c>
      <c r="CI14" s="92"/>
      <c r="CJ14" s="92"/>
      <c r="CK14" s="6" t="s">
        <v>35</v>
      </c>
      <c r="CL14" s="88">
        <v>31</v>
      </c>
      <c r="CM14" s="86">
        <f t="shared" si="51"/>
        <v>31</v>
      </c>
      <c r="CN14" s="40">
        <v>0.5</v>
      </c>
      <c r="CO14" s="32">
        <v>0</v>
      </c>
      <c r="CP14" s="32">
        <f t="shared" si="52"/>
        <v>1</v>
      </c>
      <c r="CQ14" s="32">
        <v>1</v>
      </c>
      <c r="CR14" s="32">
        <v>0</v>
      </c>
      <c r="CS14" s="42">
        <v>5</v>
      </c>
      <c r="CT14" s="42">
        <v>2</v>
      </c>
      <c r="CU14" s="32">
        <f t="shared" si="53"/>
        <v>0</v>
      </c>
      <c r="CV14" s="32">
        <f t="shared" si="54"/>
        <v>1</v>
      </c>
      <c r="CW14" s="32">
        <f t="shared" si="55"/>
        <v>0</v>
      </c>
      <c r="CX14" s="32">
        <f t="shared" si="56"/>
        <v>0</v>
      </c>
      <c r="CY14" s="32">
        <v>0</v>
      </c>
      <c r="CZ14" s="32">
        <v>0</v>
      </c>
      <c r="DA14" s="32">
        <v>1</v>
      </c>
      <c r="DB14" s="32">
        <v>0</v>
      </c>
      <c r="DC14" s="32">
        <v>0</v>
      </c>
      <c r="DD14" s="32">
        <v>0</v>
      </c>
      <c r="DE14" s="32">
        <v>0</v>
      </c>
      <c r="DF14" s="35">
        <v>0</v>
      </c>
      <c r="DG14" s="32">
        <v>0</v>
      </c>
      <c r="DH14" s="32">
        <v>0</v>
      </c>
      <c r="DI14" s="32">
        <v>0</v>
      </c>
      <c r="DJ14" s="32"/>
      <c r="DK14" s="32"/>
      <c r="DL14" s="32"/>
      <c r="DM14" s="32"/>
      <c r="DX14" s="11"/>
      <c r="DY14" s="9"/>
      <c r="DZ14" s="11"/>
      <c r="EA14" s="11"/>
      <c r="EB14" s="11"/>
      <c r="EC14" s="11"/>
      <c r="ED14" s="11"/>
      <c r="EE14" s="11"/>
      <c r="EF14" s="11"/>
      <c r="EG14" s="11"/>
    </row>
    <row r="15" spans="1:169">
      <c r="A15" s="51">
        <v>13</v>
      </c>
      <c r="B15" s="56">
        <f t="shared" si="28"/>
        <v>96</v>
      </c>
      <c r="C15" s="56"/>
      <c r="D15" s="56">
        <f>'Faculty Info'!E14*1000</f>
        <v>48000</v>
      </c>
      <c r="E15" s="56">
        <f>'Faculty Info'!F14</f>
        <v>600</v>
      </c>
      <c r="F15" s="56">
        <f t="shared" si="0"/>
        <v>48000</v>
      </c>
      <c r="G15" s="56">
        <f t="shared" si="29"/>
        <v>24000</v>
      </c>
      <c r="H15" s="56"/>
      <c r="I15" s="56"/>
      <c r="J15" s="45">
        <v>1</v>
      </c>
      <c r="K15" s="45">
        <f t="shared" si="1"/>
        <v>0</v>
      </c>
      <c r="L15" s="68">
        <f t="shared" si="2"/>
        <v>0</v>
      </c>
      <c r="M15" s="45"/>
      <c r="N15" s="42">
        <v>1</v>
      </c>
      <c r="O15" s="36">
        <f t="shared" si="3"/>
        <v>0</v>
      </c>
      <c r="P15" s="72">
        <f t="shared" si="4"/>
        <v>0</v>
      </c>
      <c r="Q15" s="52"/>
      <c r="R15" s="51">
        <f t="shared" si="30"/>
        <v>0</v>
      </c>
      <c r="S15" s="51">
        <f t="shared" si="5"/>
        <v>0</v>
      </c>
      <c r="T15" s="68">
        <f t="shared" si="6"/>
        <v>0</v>
      </c>
      <c r="U15" s="51"/>
      <c r="V15" s="51">
        <f>'Faculty Info'!I14</f>
        <v>1</v>
      </c>
      <c r="W15" s="51">
        <f t="shared" si="7"/>
        <v>0</v>
      </c>
      <c r="X15" s="68">
        <f t="shared" si="8"/>
        <v>0</v>
      </c>
      <c r="Y15" s="51"/>
      <c r="Z15" s="38">
        <f>'Faculty Info'!H14</f>
        <v>5</v>
      </c>
      <c r="AA15" s="38">
        <f t="shared" si="9"/>
        <v>0</v>
      </c>
      <c r="AB15" s="72">
        <f t="shared" si="31"/>
        <v>0</v>
      </c>
      <c r="AC15" s="99"/>
      <c r="AD15" s="109">
        <f>'Faculty Info'!J14</f>
        <v>1</v>
      </c>
      <c r="AE15" s="111">
        <f t="shared" si="57"/>
        <v>5</v>
      </c>
      <c r="AF15" s="112">
        <f t="shared" si="10"/>
        <v>0</v>
      </c>
      <c r="AG15" s="110"/>
      <c r="AH15" s="86">
        <f t="shared" si="11"/>
        <v>0</v>
      </c>
      <c r="AI15" s="86">
        <f t="shared" si="32"/>
        <v>3</v>
      </c>
      <c r="AJ15" s="104">
        <f>IF(AI15-AH15&lt;0,(AI15-AH15)*-1*$B$44*AJ$45,0)</f>
        <v>0</v>
      </c>
      <c r="AK15" s="99"/>
      <c r="AL15" s="99">
        <f t="shared" si="12"/>
        <v>0</v>
      </c>
      <c r="AM15" s="86">
        <f t="shared" si="34"/>
        <v>4</v>
      </c>
      <c r="AN15" s="104">
        <f t="shared" si="35"/>
        <v>0</v>
      </c>
      <c r="AO15" s="99"/>
      <c r="AP15" s="99">
        <f t="shared" si="13"/>
        <v>0</v>
      </c>
      <c r="AQ15" s="86">
        <f t="shared" si="36"/>
        <v>3</v>
      </c>
      <c r="AR15" s="104">
        <f t="shared" si="37"/>
        <v>0</v>
      </c>
      <c r="AS15" s="99"/>
      <c r="AT15" s="99">
        <f t="shared" si="14"/>
        <v>0</v>
      </c>
      <c r="AU15" s="86">
        <f t="shared" si="38"/>
        <v>4</v>
      </c>
      <c r="AV15" s="104">
        <f t="shared" si="39"/>
        <v>0</v>
      </c>
      <c r="AW15" s="99"/>
      <c r="AX15" s="36">
        <f>'Faculty Info'!E14</f>
        <v>48</v>
      </c>
      <c r="AY15" s="60">
        <f t="shared" si="15"/>
        <v>5</v>
      </c>
      <c r="AZ15" s="75">
        <f t="shared" si="58"/>
        <v>96</v>
      </c>
      <c r="BA15" s="58"/>
      <c r="BB15" s="65">
        <v>0</v>
      </c>
      <c r="BC15" s="65">
        <f t="shared" si="17"/>
        <v>0</v>
      </c>
      <c r="BD15" s="77">
        <f t="shared" si="40"/>
        <v>0</v>
      </c>
      <c r="BE15" s="65">
        <v>0</v>
      </c>
      <c r="BF15" s="65">
        <f t="shared" si="18"/>
        <v>0</v>
      </c>
      <c r="BG15" s="77">
        <f t="shared" si="41"/>
        <v>0</v>
      </c>
      <c r="BH15" s="65">
        <v>0</v>
      </c>
      <c r="BI15" s="65">
        <f t="shared" si="19"/>
        <v>0</v>
      </c>
      <c r="BJ15" s="77">
        <f t="shared" si="42"/>
        <v>0</v>
      </c>
      <c r="BK15" s="65">
        <v>0</v>
      </c>
      <c r="BL15" s="65">
        <f t="shared" si="20"/>
        <v>0</v>
      </c>
      <c r="BM15" s="77">
        <f t="shared" si="43"/>
        <v>0</v>
      </c>
      <c r="BN15" s="65">
        <v>0</v>
      </c>
      <c r="BO15" s="65">
        <f t="shared" si="21"/>
        <v>0</v>
      </c>
      <c r="BP15" s="77">
        <f t="shared" si="44"/>
        <v>0</v>
      </c>
      <c r="BQ15" s="65">
        <v>0</v>
      </c>
      <c r="BR15" s="65">
        <f t="shared" si="22"/>
        <v>0</v>
      </c>
      <c r="BS15" s="77">
        <f t="shared" si="45"/>
        <v>0</v>
      </c>
      <c r="BT15" s="65">
        <v>0</v>
      </c>
      <c r="BU15" s="65">
        <f t="shared" si="23"/>
        <v>0</v>
      </c>
      <c r="BV15" s="77">
        <f t="shared" si="46"/>
        <v>0</v>
      </c>
      <c r="BW15" s="65">
        <v>0</v>
      </c>
      <c r="BX15" s="65">
        <f t="shared" si="24"/>
        <v>0</v>
      </c>
      <c r="BY15" s="77">
        <f t="shared" si="47"/>
        <v>0</v>
      </c>
      <c r="BZ15" s="65">
        <v>1</v>
      </c>
      <c r="CA15" s="65">
        <f t="shared" si="25"/>
        <v>0</v>
      </c>
      <c r="CB15" s="77">
        <f t="shared" si="48"/>
        <v>0</v>
      </c>
      <c r="CC15" s="65">
        <v>0</v>
      </c>
      <c r="CD15" s="65">
        <f t="shared" si="26"/>
        <v>0</v>
      </c>
      <c r="CE15" s="77">
        <f t="shared" si="49"/>
        <v>0</v>
      </c>
      <c r="CF15" s="65">
        <v>0</v>
      </c>
      <c r="CG15" s="58">
        <f t="shared" si="27"/>
        <v>0</v>
      </c>
      <c r="CH15" s="77">
        <f t="shared" si="50"/>
        <v>0</v>
      </c>
      <c r="CI15" s="92"/>
      <c r="CJ15" s="92"/>
      <c r="CK15" s="6" t="s">
        <v>36</v>
      </c>
      <c r="CL15" s="88">
        <v>18</v>
      </c>
      <c r="CM15" s="86">
        <f t="shared" si="51"/>
        <v>18</v>
      </c>
      <c r="CN15" s="40">
        <v>1</v>
      </c>
      <c r="CO15" s="32">
        <v>0</v>
      </c>
      <c r="CP15" s="32">
        <f t="shared" si="52"/>
        <v>1</v>
      </c>
      <c r="CQ15" s="32">
        <v>1</v>
      </c>
      <c r="CR15" s="32">
        <v>0</v>
      </c>
      <c r="CS15" s="42">
        <v>5</v>
      </c>
      <c r="CT15" s="42">
        <v>2</v>
      </c>
      <c r="CU15" s="32">
        <f t="shared" si="53"/>
        <v>0</v>
      </c>
      <c r="CV15" s="32">
        <f t="shared" si="54"/>
        <v>1</v>
      </c>
      <c r="CW15" s="32">
        <f t="shared" si="55"/>
        <v>0</v>
      </c>
      <c r="CX15" s="32">
        <f t="shared" si="56"/>
        <v>0</v>
      </c>
      <c r="CY15" s="32">
        <v>0</v>
      </c>
      <c r="CZ15" s="32">
        <v>1</v>
      </c>
      <c r="DA15" s="32">
        <v>0</v>
      </c>
      <c r="DB15" s="32">
        <v>0</v>
      </c>
      <c r="DC15" s="32">
        <v>0</v>
      </c>
      <c r="DD15" s="32">
        <v>0</v>
      </c>
      <c r="DE15" s="32">
        <v>0</v>
      </c>
      <c r="DF15" s="35">
        <v>0</v>
      </c>
      <c r="DG15" s="32">
        <v>0</v>
      </c>
      <c r="DH15" s="32">
        <v>0</v>
      </c>
      <c r="DI15" s="32">
        <v>0</v>
      </c>
      <c r="DJ15" s="32"/>
      <c r="DK15" s="32"/>
      <c r="DL15" s="32"/>
      <c r="DM15" s="32"/>
      <c r="DX15" s="11">
        <v>5</v>
      </c>
      <c r="DY15" s="9"/>
      <c r="DZ15" s="11">
        <v>5</v>
      </c>
      <c r="EA15" s="11"/>
      <c r="EB15" s="11"/>
      <c r="EC15" s="11"/>
      <c r="ED15" s="11"/>
      <c r="EE15" s="11"/>
      <c r="EF15" s="11"/>
      <c r="EG15" s="11">
        <v>5</v>
      </c>
    </row>
    <row r="16" spans="1:169">
      <c r="A16" s="51">
        <v>14</v>
      </c>
      <c r="B16" s="56">
        <f t="shared" si="28"/>
        <v>72</v>
      </c>
      <c r="C16" s="56"/>
      <c r="D16" s="56">
        <f>'Faculty Info'!E15*1000</f>
        <v>60000</v>
      </c>
      <c r="E16" s="56">
        <f>'Faculty Info'!F15</f>
        <v>800</v>
      </c>
      <c r="F16" s="56">
        <f t="shared" si="0"/>
        <v>60000</v>
      </c>
      <c r="G16" s="56">
        <f t="shared" si="29"/>
        <v>18000</v>
      </c>
      <c r="H16" s="56"/>
      <c r="I16" s="56"/>
      <c r="J16" s="45">
        <v>1</v>
      </c>
      <c r="K16" s="45">
        <f t="shared" si="1"/>
        <v>0</v>
      </c>
      <c r="L16" s="68">
        <f t="shared" si="2"/>
        <v>0</v>
      </c>
      <c r="M16" s="45"/>
      <c r="N16" s="42">
        <v>1</v>
      </c>
      <c r="O16" s="36">
        <f t="shared" si="3"/>
        <v>1</v>
      </c>
      <c r="P16" s="72">
        <f t="shared" si="4"/>
        <v>0</v>
      </c>
      <c r="Q16" s="52"/>
      <c r="R16" s="51">
        <f t="shared" si="30"/>
        <v>0</v>
      </c>
      <c r="S16" s="51">
        <f t="shared" si="5"/>
        <v>0</v>
      </c>
      <c r="T16" s="68">
        <f t="shared" si="6"/>
        <v>0</v>
      </c>
      <c r="U16" s="51"/>
      <c r="V16" s="51">
        <f>'Faculty Info'!I15</f>
        <v>1</v>
      </c>
      <c r="W16" s="51">
        <f t="shared" si="7"/>
        <v>2</v>
      </c>
      <c r="X16" s="68">
        <f t="shared" si="8"/>
        <v>0</v>
      </c>
      <c r="Y16" s="51"/>
      <c r="Z16" s="38">
        <f>'Faculty Info'!H15</f>
        <v>5</v>
      </c>
      <c r="AA16" s="38">
        <f t="shared" si="9"/>
        <v>2</v>
      </c>
      <c r="AB16" s="72">
        <f t="shared" si="31"/>
        <v>0</v>
      </c>
      <c r="AC16" s="99"/>
      <c r="AD16" s="109">
        <f>'Faculty Info'!J15</f>
        <v>1</v>
      </c>
      <c r="AE16" s="111">
        <f t="shared" si="57"/>
        <v>3</v>
      </c>
      <c r="AF16" s="112">
        <f t="shared" si="10"/>
        <v>0</v>
      </c>
      <c r="AG16" s="110"/>
      <c r="AH16" s="86">
        <f t="shared" si="11"/>
        <v>0</v>
      </c>
      <c r="AI16" s="86">
        <f t="shared" si="32"/>
        <v>3</v>
      </c>
      <c r="AJ16" s="104">
        <f t="shared" si="33"/>
        <v>0</v>
      </c>
      <c r="AK16" s="99"/>
      <c r="AL16" s="99">
        <f t="shared" si="12"/>
        <v>2</v>
      </c>
      <c r="AM16" s="86">
        <f t="shared" si="34"/>
        <v>4</v>
      </c>
      <c r="AN16" s="104">
        <f t="shared" si="35"/>
        <v>0</v>
      </c>
      <c r="AO16" s="99"/>
      <c r="AP16" s="99">
        <f t="shared" si="13"/>
        <v>0</v>
      </c>
      <c r="AQ16" s="86">
        <f t="shared" si="36"/>
        <v>3</v>
      </c>
      <c r="AR16" s="104">
        <f t="shared" si="37"/>
        <v>0</v>
      </c>
      <c r="AS16" s="99"/>
      <c r="AT16" s="99">
        <f t="shared" si="14"/>
        <v>0</v>
      </c>
      <c r="AU16" s="86">
        <f t="shared" si="38"/>
        <v>4</v>
      </c>
      <c r="AV16" s="104">
        <f t="shared" si="39"/>
        <v>0</v>
      </c>
      <c r="AW16" s="99"/>
      <c r="AX16" s="36">
        <f>'Faculty Info'!E15</f>
        <v>60</v>
      </c>
      <c r="AY16" s="60">
        <f t="shared" si="15"/>
        <v>3</v>
      </c>
      <c r="AZ16" s="75">
        <f t="shared" si="58"/>
        <v>72</v>
      </c>
      <c r="BA16" s="58"/>
      <c r="BB16" s="65">
        <v>1</v>
      </c>
      <c r="BC16" s="65">
        <f t="shared" si="17"/>
        <v>2</v>
      </c>
      <c r="BD16" s="77">
        <f t="shared" si="40"/>
        <v>0</v>
      </c>
      <c r="BE16" s="65">
        <v>0</v>
      </c>
      <c r="BF16" s="65">
        <f t="shared" si="18"/>
        <v>0</v>
      </c>
      <c r="BG16" s="77">
        <f t="shared" si="41"/>
        <v>0</v>
      </c>
      <c r="BH16" s="65">
        <v>0</v>
      </c>
      <c r="BI16" s="65">
        <f t="shared" si="19"/>
        <v>0</v>
      </c>
      <c r="BJ16" s="77">
        <f t="shared" si="42"/>
        <v>0</v>
      </c>
      <c r="BK16" s="65">
        <v>0</v>
      </c>
      <c r="BL16" s="65">
        <f t="shared" si="20"/>
        <v>0</v>
      </c>
      <c r="BM16" s="77">
        <f t="shared" si="43"/>
        <v>0</v>
      </c>
      <c r="BN16" s="65">
        <v>0</v>
      </c>
      <c r="BO16" s="65">
        <f t="shared" si="21"/>
        <v>0</v>
      </c>
      <c r="BP16" s="77">
        <f t="shared" si="44"/>
        <v>0</v>
      </c>
      <c r="BQ16" s="65">
        <v>0</v>
      </c>
      <c r="BR16" s="65">
        <f t="shared" si="22"/>
        <v>0</v>
      </c>
      <c r="BS16" s="77">
        <f t="shared" si="45"/>
        <v>0</v>
      </c>
      <c r="BT16" s="65">
        <v>0</v>
      </c>
      <c r="BU16" s="65">
        <f t="shared" si="23"/>
        <v>0</v>
      </c>
      <c r="BV16" s="77">
        <f t="shared" si="46"/>
        <v>0</v>
      </c>
      <c r="BW16" s="65">
        <v>0</v>
      </c>
      <c r="BX16" s="65">
        <f t="shared" si="24"/>
        <v>0</v>
      </c>
      <c r="BY16" s="77">
        <f t="shared" si="47"/>
        <v>0</v>
      </c>
      <c r="BZ16" s="65">
        <v>0</v>
      </c>
      <c r="CA16" s="65">
        <f t="shared" si="25"/>
        <v>0</v>
      </c>
      <c r="CB16" s="77">
        <f t="shared" si="48"/>
        <v>0</v>
      </c>
      <c r="CC16" s="65">
        <v>0</v>
      </c>
      <c r="CD16" s="65">
        <f t="shared" si="26"/>
        <v>0</v>
      </c>
      <c r="CE16" s="77">
        <f t="shared" si="49"/>
        <v>0</v>
      </c>
      <c r="CF16" s="65">
        <v>0</v>
      </c>
      <c r="CG16" s="58">
        <f t="shared" si="27"/>
        <v>0</v>
      </c>
      <c r="CH16" s="77">
        <f t="shared" si="50"/>
        <v>0</v>
      </c>
      <c r="CI16" s="92"/>
      <c r="CJ16" s="92"/>
      <c r="CK16" t="s">
        <v>31</v>
      </c>
      <c r="CL16" s="88">
        <v>29</v>
      </c>
      <c r="CM16" s="86">
        <f t="shared" si="51"/>
        <v>29</v>
      </c>
      <c r="CN16" s="38">
        <v>1</v>
      </c>
      <c r="CO16" s="32">
        <v>1</v>
      </c>
      <c r="CP16" s="32">
        <f t="shared" si="52"/>
        <v>0</v>
      </c>
      <c r="CQ16" s="32">
        <v>1</v>
      </c>
      <c r="CR16" s="32">
        <v>0</v>
      </c>
      <c r="CS16" s="42">
        <v>4</v>
      </c>
      <c r="CT16" s="42">
        <v>1</v>
      </c>
      <c r="CU16" s="32">
        <f t="shared" si="53"/>
        <v>1</v>
      </c>
      <c r="CV16" s="32">
        <f t="shared" si="54"/>
        <v>0</v>
      </c>
      <c r="CW16" s="32">
        <f t="shared" si="55"/>
        <v>0</v>
      </c>
      <c r="CX16" s="32">
        <f t="shared" si="56"/>
        <v>0</v>
      </c>
      <c r="CY16" s="32">
        <v>0</v>
      </c>
      <c r="CZ16" s="32">
        <v>0</v>
      </c>
      <c r="DA16" s="32">
        <v>0</v>
      </c>
      <c r="DB16" s="32">
        <v>0</v>
      </c>
      <c r="DC16" s="32">
        <v>0</v>
      </c>
      <c r="DD16" s="32">
        <v>0</v>
      </c>
      <c r="DE16" s="32">
        <v>0</v>
      </c>
      <c r="DF16" s="35">
        <v>0</v>
      </c>
      <c r="DG16" s="32">
        <v>1</v>
      </c>
      <c r="DH16" s="32">
        <v>0</v>
      </c>
      <c r="DI16" s="32">
        <v>0</v>
      </c>
      <c r="DJ16" s="32"/>
      <c r="DK16" s="32"/>
      <c r="DL16" s="32"/>
      <c r="DM16" s="32"/>
      <c r="DN16" s="11">
        <v>4</v>
      </c>
      <c r="DO16" s="11"/>
      <c r="DY16" s="9"/>
    </row>
    <row r="17" spans="1:159">
      <c r="A17" s="51">
        <v>15</v>
      </c>
      <c r="B17" s="56">
        <f t="shared" si="28"/>
        <v>343</v>
      </c>
      <c r="C17" s="56"/>
      <c r="D17" s="56">
        <f>'Faculty Info'!E16*1000</f>
        <v>90000</v>
      </c>
      <c r="E17" s="56">
        <f>'Faculty Info'!F16</f>
        <v>1000</v>
      </c>
      <c r="F17" s="56">
        <f t="shared" si="0"/>
        <v>90000</v>
      </c>
      <c r="G17" s="56">
        <f t="shared" si="29"/>
        <v>4500</v>
      </c>
      <c r="H17" s="56"/>
      <c r="I17" s="56"/>
      <c r="J17" s="45">
        <v>1</v>
      </c>
      <c r="K17" s="45">
        <f t="shared" si="1"/>
        <v>1</v>
      </c>
      <c r="L17" s="68">
        <f t="shared" si="2"/>
        <v>0</v>
      </c>
      <c r="M17" s="45"/>
      <c r="N17" s="42">
        <v>1</v>
      </c>
      <c r="O17" s="36">
        <f t="shared" si="3"/>
        <v>1</v>
      </c>
      <c r="P17" s="72">
        <f t="shared" si="4"/>
        <v>0</v>
      </c>
      <c r="Q17" s="52"/>
      <c r="R17" s="51">
        <f t="shared" si="30"/>
        <v>1</v>
      </c>
      <c r="S17" s="51">
        <f t="shared" si="5"/>
        <v>3</v>
      </c>
      <c r="T17" s="68">
        <f t="shared" si="6"/>
        <v>0</v>
      </c>
      <c r="U17" s="51"/>
      <c r="V17" s="51">
        <f>'Faculty Info'!I16</f>
        <v>0</v>
      </c>
      <c r="W17" s="51">
        <f t="shared" si="7"/>
        <v>3</v>
      </c>
      <c r="X17" s="68">
        <f t="shared" si="8"/>
        <v>75</v>
      </c>
      <c r="Y17" s="51"/>
      <c r="Z17" s="38">
        <f>'Faculty Info'!H16</f>
        <v>5</v>
      </c>
      <c r="AA17" s="38">
        <f t="shared" si="9"/>
        <v>4.5</v>
      </c>
      <c r="AB17" s="72">
        <f t="shared" si="31"/>
        <v>0</v>
      </c>
      <c r="AC17" s="99"/>
      <c r="AD17" s="109">
        <f>'Faculty Info'!J16</f>
        <v>2.5</v>
      </c>
      <c r="AE17" s="111">
        <f t="shared" si="57"/>
        <v>0.5</v>
      </c>
      <c r="AF17" s="112">
        <f t="shared" si="10"/>
        <v>250</v>
      </c>
      <c r="AG17" s="110"/>
      <c r="AH17" s="86">
        <f t="shared" si="11"/>
        <v>1</v>
      </c>
      <c r="AI17" s="86">
        <f t="shared" si="32"/>
        <v>3</v>
      </c>
      <c r="AJ17" s="104">
        <f t="shared" si="33"/>
        <v>0</v>
      </c>
      <c r="AK17" s="99"/>
      <c r="AL17" s="99">
        <f t="shared" si="12"/>
        <v>2</v>
      </c>
      <c r="AM17" s="86">
        <f t="shared" si="34"/>
        <v>4</v>
      </c>
      <c r="AN17" s="104">
        <f t="shared" si="35"/>
        <v>0</v>
      </c>
      <c r="AO17" s="99"/>
      <c r="AP17" s="99">
        <f t="shared" si="13"/>
        <v>3</v>
      </c>
      <c r="AQ17" s="86">
        <f t="shared" si="36"/>
        <v>3</v>
      </c>
      <c r="AR17" s="104">
        <f t="shared" si="37"/>
        <v>0</v>
      </c>
      <c r="AS17" s="99"/>
      <c r="AT17" s="99">
        <f t="shared" si="14"/>
        <v>0</v>
      </c>
      <c r="AU17" s="86">
        <f t="shared" si="38"/>
        <v>4</v>
      </c>
      <c r="AV17" s="104">
        <f t="shared" si="39"/>
        <v>0</v>
      </c>
      <c r="AW17" s="99"/>
      <c r="AX17" s="36">
        <f>'Faculty Info'!E16</f>
        <v>90</v>
      </c>
      <c r="AY17" s="60">
        <f t="shared" si="15"/>
        <v>0.5</v>
      </c>
      <c r="AZ17" s="75">
        <f t="shared" si="58"/>
        <v>18</v>
      </c>
      <c r="BA17" s="58"/>
      <c r="BB17" s="65">
        <v>1</v>
      </c>
      <c r="BC17" s="65">
        <f t="shared" si="17"/>
        <v>3</v>
      </c>
      <c r="BD17" s="77">
        <f t="shared" si="40"/>
        <v>0</v>
      </c>
      <c r="BE17" s="65">
        <v>0</v>
      </c>
      <c r="BF17" s="65">
        <f t="shared" si="18"/>
        <v>0</v>
      </c>
      <c r="BG17" s="77">
        <f t="shared" si="41"/>
        <v>0</v>
      </c>
      <c r="BH17" s="65">
        <v>0</v>
      </c>
      <c r="BI17" s="65">
        <f t="shared" si="19"/>
        <v>0</v>
      </c>
      <c r="BJ17" s="77">
        <f t="shared" si="42"/>
        <v>0</v>
      </c>
      <c r="BK17" s="65">
        <v>0</v>
      </c>
      <c r="BL17" s="65">
        <f t="shared" si="20"/>
        <v>0</v>
      </c>
      <c r="BM17" s="77">
        <f t="shared" si="43"/>
        <v>0</v>
      </c>
      <c r="BN17" s="65">
        <v>0</v>
      </c>
      <c r="BO17" s="65">
        <f t="shared" si="21"/>
        <v>0</v>
      </c>
      <c r="BP17" s="77">
        <f t="shared" si="44"/>
        <v>0</v>
      </c>
      <c r="BQ17" s="65">
        <v>0</v>
      </c>
      <c r="BR17" s="65">
        <f t="shared" si="22"/>
        <v>0</v>
      </c>
      <c r="BS17" s="77">
        <f t="shared" si="45"/>
        <v>0</v>
      </c>
      <c r="BT17" s="65">
        <v>0</v>
      </c>
      <c r="BU17" s="65">
        <f t="shared" si="23"/>
        <v>0</v>
      </c>
      <c r="BV17" s="77">
        <f t="shared" si="46"/>
        <v>0</v>
      </c>
      <c r="BW17" s="65">
        <v>0</v>
      </c>
      <c r="BX17" s="65">
        <f t="shared" si="24"/>
        <v>0</v>
      </c>
      <c r="BY17" s="77">
        <f t="shared" si="47"/>
        <v>0</v>
      </c>
      <c r="BZ17" s="65">
        <v>0</v>
      </c>
      <c r="CA17" s="65">
        <f t="shared" si="25"/>
        <v>0</v>
      </c>
      <c r="CB17" s="77">
        <f t="shared" si="48"/>
        <v>0</v>
      </c>
      <c r="CC17" s="65">
        <v>1</v>
      </c>
      <c r="CD17" s="65">
        <f t="shared" si="26"/>
        <v>3</v>
      </c>
      <c r="CE17" s="77">
        <f t="shared" si="49"/>
        <v>0</v>
      </c>
      <c r="CF17" s="65">
        <v>0</v>
      </c>
      <c r="CG17" s="58">
        <f t="shared" si="27"/>
        <v>0</v>
      </c>
      <c r="CH17" s="77">
        <f t="shared" si="50"/>
        <v>0</v>
      </c>
      <c r="CI17" s="92"/>
      <c r="CJ17" s="92"/>
      <c r="CK17" t="s">
        <v>27</v>
      </c>
      <c r="CL17" s="88">
        <v>32</v>
      </c>
      <c r="CM17" s="86">
        <f t="shared" si="51"/>
        <v>32</v>
      </c>
      <c r="CN17" s="38">
        <v>0.5</v>
      </c>
      <c r="CO17" s="32">
        <v>1</v>
      </c>
      <c r="CP17" s="32">
        <f t="shared" si="52"/>
        <v>0</v>
      </c>
      <c r="CQ17" s="32">
        <v>1</v>
      </c>
      <c r="CR17" s="32">
        <v>0</v>
      </c>
      <c r="CS17" s="42">
        <v>4</v>
      </c>
      <c r="CT17" s="42">
        <v>1</v>
      </c>
      <c r="CU17" s="32">
        <f t="shared" si="53"/>
        <v>1</v>
      </c>
      <c r="CV17" s="32">
        <f t="shared" si="54"/>
        <v>0</v>
      </c>
      <c r="CW17" s="32">
        <f t="shared" si="55"/>
        <v>0</v>
      </c>
      <c r="CX17" s="32">
        <f t="shared" si="56"/>
        <v>0</v>
      </c>
      <c r="CY17" s="32">
        <v>0</v>
      </c>
      <c r="CZ17" s="32">
        <v>1</v>
      </c>
      <c r="DA17" s="32">
        <v>0</v>
      </c>
      <c r="DB17" s="32">
        <v>0</v>
      </c>
      <c r="DC17" s="32">
        <v>0</v>
      </c>
      <c r="DD17" s="32">
        <v>0</v>
      </c>
      <c r="DE17" s="32">
        <v>0</v>
      </c>
      <c r="DF17" s="35">
        <v>0</v>
      </c>
      <c r="DG17" s="32">
        <v>0</v>
      </c>
      <c r="DH17" s="32">
        <v>0</v>
      </c>
      <c r="DI17" s="32">
        <v>0</v>
      </c>
      <c r="DJ17" s="32"/>
      <c r="DK17" s="32"/>
      <c r="DL17" s="32"/>
      <c r="DM17" s="32"/>
      <c r="DP17" s="11">
        <v>4</v>
      </c>
      <c r="DQ17" s="11"/>
      <c r="DR17" s="11"/>
      <c r="DS17" s="11"/>
      <c r="DT17" s="11"/>
      <c r="DU17" s="11"/>
      <c r="DV17" s="11"/>
      <c r="DW17" s="11">
        <v>4</v>
      </c>
      <c r="DY17" s="9"/>
    </row>
    <row r="18" spans="1:159">
      <c r="A18" s="51">
        <v>16</v>
      </c>
      <c r="B18" s="56">
        <f t="shared" si="28"/>
        <v>350</v>
      </c>
      <c r="C18" s="56"/>
      <c r="D18" s="56">
        <f>'Faculty Info'!E17*1000</f>
        <v>60000</v>
      </c>
      <c r="E18" s="56">
        <f>'Faculty Info'!F17</f>
        <v>800</v>
      </c>
      <c r="F18" s="56">
        <f t="shared" si="0"/>
        <v>64000</v>
      </c>
      <c r="G18" s="56">
        <f t="shared" si="29"/>
        <v>0</v>
      </c>
      <c r="H18" s="56"/>
      <c r="I18" s="56"/>
      <c r="J18" s="45">
        <v>1</v>
      </c>
      <c r="K18" s="45">
        <f t="shared" si="1"/>
        <v>1</v>
      </c>
      <c r="L18" s="68">
        <f t="shared" si="2"/>
        <v>0</v>
      </c>
      <c r="M18" s="45"/>
      <c r="N18" s="42">
        <v>1</v>
      </c>
      <c r="O18" s="36">
        <f t="shared" si="3"/>
        <v>1</v>
      </c>
      <c r="P18" s="72">
        <f t="shared" si="4"/>
        <v>0</v>
      </c>
      <c r="Q18" s="52"/>
      <c r="R18" s="51">
        <f t="shared" si="30"/>
        <v>0</v>
      </c>
      <c r="S18" s="51">
        <f t="shared" si="5"/>
        <v>2</v>
      </c>
      <c r="T18" s="68">
        <f t="shared" si="6"/>
        <v>100</v>
      </c>
      <c r="U18" s="51"/>
      <c r="V18" s="51">
        <f>'Faculty Info'!I17</f>
        <v>1</v>
      </c>
      <c r="W18" s="51">
        <f t="shared" si="7"/>
        <v>4</v>
      </c>
      <c r="X18" s="68">
        <f t="shared" si="8"/>
        <v>0</v>
      </c>
      <c r="Y18" s="51"/>
      <c r="Z18" s="38">
        <f>'Faculty Info'!H17</f>
        <v>5</v>
      </c>
      <c r="AA18" s="38">
        <f t="shared" si="9"/>
        <v>5.5</v>
      </c>
      <c r="AB18" s="72">
        <f t="shared" si="31"/>
        <v>250</v>
      </c>
      <c r="AC18" s="99"/>
      <c r="AD18" s="109">
        <f>'Faculty Info'!J17</f>
        <v>3</v>
      </c>
      <c r="AE18" s="111">
        <f t="shared" si="57"/>
        <v>0</v>
      </c>
      <c r="AF18" s="112">
        <f t="shared" si="10"/>
        <v>0</v>
      </c>
      <c r="AG18" s="110"/>
      <c r="AH18" s="86">
        <f t="shared" si="11"/>
        <v>0</v>
      </c>
      <c r="AI18" s="86">
        <f t="shared" si="32"/>
        <v>3</v>
      </c>
      <c r="AJ18" s="104">
        <f t="shared" si="33"/>
        <v>0</v>
      </c>
      <c r="AK18" s="99"/>
      <c r="AL18" s="99">
        <f t="shared" si="12"/>
        <v>2</v>
      </c>
      <c r="AM18" s="86">
        <f t="shared" si="34"/>
        <v>4</v>
      </c>
      <c r="AN18" s="104">
        <f>IF(AM18-AL18&lt;0,(AM18-AL18)*-1*$B$44*AN$45,0)</f>
        <v>0</v>
      </c>
      <c r="AO18" s="99"/>
      <c r="AP18" s="99">
        <f t="shared" si="13"/>
        <v>2</v>
      </c>
      <c r="AQ18" s="86">
        <f t="shared" si="36"/>
        <v>3</v>
      </c>
      <c r="AR18" s="104">
        <f t="shared" si="37"/>
        <v>0</v>
      </c>
      <c r="AS18" s="99"/>
      <c r="AT18" s="99">
        <f t="shared" si="14"/>
        <v>2</v>
      </c>
      <c r="AU18" s="86">
        <f t="shared" si="38"/>
        <v>4</v>
      </c>
      <c r="AV18" s="104">
        <f t="shared" si="39"/>
        <v>0</v>
      </c>
      <c r="AW18" s="99"/>
      <c r="AX18" s="36">
        <f>'Faculty Info'!E17</f>
        <v>60</v>
      </c>
      <c r="AY18" s="60">
        <f t="shared" si="15"/>
        <v>0</v>
      </c>
      <c r="AZ18" s="75">
        <f>AX18*AY18*$AZ$45</f>
        <v>0</v>
      </c>
      <c r="BA18" s="58"/>
      <c r="BB18" s="65">
        <v>0</v>
      </c>
      <c r="BC18" s="65">
        <f t="shared" si="17"/>
        <v>0</v>
      </c>
      <c r="BD18" s="77">
        <f t="shared" si="40"/>
        <v>0</v>
      </c>
      <c r="BE18" s="65">
        <v>1</v>
      </c>
      <c r="BF18" s="65">
        <f t="shared" si="18"/>
        <v>5</v>
      </c>
      <c r="BG18" s="77">
        <f t="shared" si="41"/>
        <v>0</v>
      </c>
      <c r="BH18" s="65">
        <v>0</v>
      </c>
      <c r="BI18" s="65">
        <f t="shared" si="19"/>
        <v>0</v>
      </c>
      <c r="BJ18" s="77">
        <f t="shared" si="42"/>
        <v>0</v>
      </c>
      <c r="BK18" s="65">
        <v>0</v>
      </c>
      <c r="BL18" s="65">
        <f t="shared" si="20"/>
        <v>0</v>
      </c>
      <c r="BM18" s="77">
        <f t="shared" si="43"/>
        <v>0</v>
      </c>
      <c r="BN18" s="65">
        <v>0</v>
      </c>
      <c r="BO18" s="65">
        <f t="shared" si="21"/>
        <v>0</v>
      </c>
      <c r="BP18" s="77">
        <f t="shared" si="44"/>
        <v>0</v>
      </c>
      <c r="BQ18" s="65">
        <v>0</v>
      </c>
      <c r="BR18" s="65">
        <f t="shared" si="22"/>
        <v>0</v>
      </c>
      <c r="BS18" s="77">
        <f t="shared" si="45"/>
        <v>0</v>
      </c>
      <c r="BT18" s="65">
        <v>0</v>
      </c>
      <c r="BU18" s="65">
        <f t="shared" si="23"/>
        <v>0</v>
      </c>
      <c r="BV18" s="77">
        <f t="shared" si="46"/>
        <v>0</v>
      </c>
      <c r="BW18" s="65">
        <v>0</v>
      </c>
      <c r="BX18" s="65">
        <f t="shared" si="24"/>
        <v>0</v>
      </c>
      <c r="BY18" s="77">
        <f t="shared" si="47"/>
        <v>0</v>
      </c>
      <c r="BZ18" s="65">
        <v>1</v>
      </c>
      <c r="CA18" s="65">
        <f t="shared" si="25"/>
        <v>1</v>
      </c>
      <c r="CB18" s="77">
        <f t="shared" si="48"/>
        <v>0</v>
      </c>
      <c r="CC18" s="65">
        <v>0</v>
      </c>
      <c r="CD18" s="65">
        <f t="shared" si="26"/>
        <v>0</v>
      </c>
      <c r="CE18" s="77">
        <f t="shared" si="49"/>
        <v>0</v>
      </c>
      <c r="CF18" s="65">
        <v>1</v>
      </c>
      <c r="CG18" s="58">
        <f t="shared" si="27"/>
        <v>0</v>
      </c>
      <c r="CH18" s="77">
        <f t="shared" si="50"/>
        <v>0</v>
      </c>
      <c r="CI18" s="92"/>
      <c r="CJ18" s="92"/>
      <c r="CK18" t="s">
        <v>28</v>
      </c>
      <c r="CL18" s="88">
        <v>38</v>
      </c>
      <c r="CM18" s="86">
        <f t="shared" si="51"/>
        <v>38</v>
      </c>
      <c r="CN18" s="38">
        <v>1</v>
      </c>
      <c r="CO18" s="32">
        <v>1</v>
      </c>
      <c r="CP18" s="32">
        <f t="shared" si="52"/>
        <v>0</v>
      </c>
      <c r="CQ18" s="32">
        <v>1</v>
      </c>
      <c r="CR18" s="32">
        <v>0</v>
      </c>
      <c r="CS18" s="42">
        <v>4</v>
      </c>
      <c r="CT18" s="42">
        <v>1</v>
      </c>
      <c r="CU18" s="32">
        <f t="shared" si="53"/>
        <v>1</v>
      </c>
      <c r="CV18" s="32">
        <f t="shared" si="54"/>
        <v>0</v>
      </c>
      <c r="CW18" s="32">
        <f t="shared" si="55"/>
        <v>0</v>
      </c>
      <c r="CX18" s="32">
        <f t="shared" si="56"/>
        <v>0</v>
      </c>
      <c r="CY18" s="32">
        <v>1</v>
      </c>
      <c r="CZ18" s="32">
        <v>0</v>
      </c>
      <c r="DA18" s="32">
        <v>0</v>
      </c>
      <c r="DB18" s="32">
        <v>0</v>
      </c>
      <c r="DC18" s="32">
        <v>0</v>
      </c>
      <c r="DD18" s="32">
        <v>0</v>
      </c>
      <c r="DE18" s="32">
        <v>0</v>
      </c>
      <c r="DF18" s="35">
        <v>0</v>
      </c>
      <c r="DG18" s="32">
        <v>0</v>
      </c>
      <c r="DH18" s="32">
        <v>0</v>
      </c>
      <c r="DI18" s="32">
        <v>0</v>
      </c>
      <c r="DJ18" s="32"/>
      <c r="DK18" s="32"/>
      <c r="DL18" s="32"/>
      <c r="DM18" s="32"/>
      <c r="DP18" s="11"/>
      <c r="DQ18" s="11"/>
      <c r="DR18" s="11"/>
      <c r="DS18" s="11"/>
      <c r="DT18" s="11"/>
      <c r="DU18" s="11"/>
      <c r="DV18" s="11"/>
      <c r="DW18" s="11"/>
      <c r="DY18" s="9"/>
    </row>
    <row r="19" spans="1:159">
      <c r="A19" s="51">
        <v>17</v>
      </c>
      <c r="B19" s="56">
        <f t="shared" si="28"/>
        <v>144</v>
      </c>
      <c r="C19" s="56"/>
      <c r="D19" s="56">
        <f>'Faculty Info'!E18*1000</f>
        <v>90000</v>
      </c>
      <c r="E19" s="56">
        <f>'Faculty Info'!F18</f>
        <v>1000</v>
      </c>
      <c r="F19" s="56">
        <f t="shared" si="0"/>
        <v>90000</v>
      </c>
      <c r="G19" s="56">
        <f t="shared" si="29"/>
        <v>45000</v>
      </c>
      <c r="H19" s="56"/>
      <c r="I19" s="56"/>
      <c r="J19" s="45">
        <v>1</v>
      </c>
      <c r="K19" s="45">
        <f t="shared" si="1"/>
        <v>0</v>
      </c>
      <c r="L19" s="68">
        <f t="shared" si="2"/>
        <v>0</v>
      </c>
      <c r="M19" s="45"/>
      <c r="N19" s="42">
        <v>0</v>
      </c>
      <c r="O19" s="36">
        <f t="shared" si="3"/>
        <v>0</v>
      </c>
      <c r="P19" s="72">
        <f t="shared" si="4"/>
        <v>0</v>
      </c>
      <c r="Q19" s="52"/>
      <c r="R19" s="51">
        <f t="shared" si="30"/>
        <v>0</v>
      </c>
      <c r="S19" s="51">
        <f t="shared" si="5"/>
        <v>0</v>
      </c>
      <c r="T19" s="68">
        <f t="shared" si="6"/>
        <v>0</v>
      </c>
      <c r="U19" s="51"/>
      <c r="V19" s="51">
        <f>'Faculty Info'!I18</f>
        <v>1</v>
      </c>
      <c r="W19" s="51">
        <f t="shared" si="7"/>
        <v>0</v>
      </c>
      <c r="X19" s="68">
        <f t="shared" si="8"/>
        <v>0</v>
      </c>
      <c r="Y19" s="51"/>
      <c r="Z19" s="38">
        <f>'Faculty Info'!H18</f>
        <v>4</v>
      </c>
      <c r="AA19" s="38">
        <f t="shared" si="9"/>
        <v>0</v>
      </c>
      <c r="AB19" s="72">
        <f t="shared" si="31"/>
        <v>0</v>
      </c>
      <c r="AC19" s="99"/>
      <c r="AD19" s="109">
        <f>'Faculty Info'!J18</f>
        <v>1</v>
      </c>
      <c r="AE19" s="111">
        <f t="shared" si="57"/>
        <v>4</v>
      </c>
      <c r="AF19" s="112">
        <f t="shared" si="10"/>
        <v>0</v>
      </c>
      <c r="AG19" s="110"/>
      <c r="AH19" s="86">
        <f t="shared" si="11"/>
        <v>0</v>
      </c>
      <c r="AI19" s="86">
        <f t="shared" si="32"/>
        <v>3</v>
      </c>
      <c r="AJ19" s="104">
        <f t="shared" si="33"/>
        <v>0</v>
      </c>
      <c r="AK19" s="99"/>
      <c r="AL19" s="99">
        <f t="shared" si="12"/>
        <v>0</v>
      </c>
      <c r="AM19" s="86">
        <f t="shared" si="34"/>
        <v>4</v>
      </c>
      <c r="AN19" s="104">
        <f t="shared" si="35"/>
        <v>0</v>
      </c>
      <c r="AO19" s="99"/>
      <c r="AP19" s="99">
        <f t="shared" si="13"/>
        <v>0</v>
      </c>
      <c r="AQ19" s="86">
        <f t="shared" si="36"/>
        <v>3</v>
      </c>
      <c r="AR19" s="104">
        <f t="shared" si="37"/>
        <v>0</v>
      </c>
      <c r="AS19" s="99"/>
      <c r="AT19" s="99">
        <f t="shared" si="14"/>
        <v>0</v>
      </c>
      <c r="AU19" s="86">
        <f t="shared" si="38"/>
        <v>4</v>
      </c>
      <c r="AV19" s="104">
        <f t="shared" si="39"/>
        <v>0</v>
      </c>
      <c r="AW19" s="99"/>
      <c r="AX19" s="36">
        <f>'Faculty Info'!E18</f>
        <v>90</v>
      </c>
      <c r="AY19" s="60">
        <f t="shared" si="15"/>
        <v>4</v>
      </c>
      <c r="AZ19" s="75">
        <f t="shared" si="58"/>
        <v>144</v>
      </c>
      <c r="BA19" s="58"/>
      <c r="BB19" s="65">
        <v>0</v>
      </c>
      <c r="BC19" s="65">
        <f t="shared" si="17"/>
        <v>0</v>
      </c>
      <c r="BD19" s="77">
        <f t="shared" si="40"/>
        <v>0</v>
      </c>
      <c r="BE19" s="65">
        <v>0</v>
      </c>
      <c r="BF19" s="65">
        <f t="shared" si="18"/>
        <v>0</v>
      </c>
      <c r="BG19" s="77">
        <f t="shared" si="41"/>
        <v>0</v>
      </c>
      <c r="BH19" s="65">
        <v>0</v>
      </c>
      <c r="BI19" s="65">
        <f t="shared" si="19"/>
        <v>0</v>
      </c>
      <c r="BJ19" s="77">
        <f t="shared" si="42"/>
        <v>0</v>
      </c>
      <c r="BK19" s="65">
        <v>0</v>
      </c>
      <c r="BL19" s="65">
        <f t="shared" si="20"/>
        <v>0</v>
      </c>
      <c r="BM19" s="77">
        <f t="shared" si="43"/>
        <v>0</v>
      </c>
      <c r="BN19" s="65">
        <v>1</v>
      </c>
      <c r="BO19" s="65">
        <f t="shared" si="21"/>
        <v>0</v>
      </c>
      <c r="BP19" s="77">
        <f t="shared" si="44"/>
        <v>0</v>
      </c>
      <c r="BQ19" s="65">
        <v>0</v>
      </c>
      <c r="BR19" s="65">
        <f t="shared" si="22"/>
        <v>0</v>
      </c>
      <c r="BS19" s="77">
        <f t="shared" si="45"/>
        <v>0</v>
      </c>
      <c r="BT19" s="65">
        <v>0</v>
      </c>
      <c r="BU19" s="65">
        <f t="shared" si="23"/>
        <v>0</v>
      </c>
      <c r="BV19" s="77">
        <f t="shared" si="46"/>
        <v>0</v>
      </c>
      <c r="BW19" s="65">
        <v>0</v>
      </c>
      <c r="BX19" s="65">
        <f t="shared" si="24"/>
        <v>0</v>
      </c>
      <c r="BY19" s="77">
        <f t="shared" si="47"/>
        <v>0</v>
      </c>
      <c r="BZ19" s="65">
        <v>0</v>
      </c>
      <c r="CA19" s="65">
        <f t="shared" si="25"/>
        <v>0</v>
      </c>
      <c r="CB19" s="77">
        <f t="shared" si="48"/>
        <v>0</v>
      </c>
      <c r="CC19" s="65">
        <v>0</v>
      </c>
      <c r="CD19" s="65">
        <f t="shared" si="26"/>
        <v>0</v>
      </c>
      <c r="CE19" s="77">
        <f t="shared" si="49"/>
        <v>0</v>
      </c>
      <c r="CF19" s="65">
        <v>0</v>
      </c>
      <c r="CG19" s="58">
        <f t="shared" si="27"/>
        <v>0</v>
      </c>
      <c r="CH19" s="77">
        <f t="shared" si="50"/>
        <v>0</v>
      </c>
      <c r="CI19" s="92"/>
      <c r="CJ19" s="92"/>
      <c r="CK19" t="s">
        <v>29</v>
      </c>
      <c r="CL19" s="88">
        <v>21</v>
      </c>
      <c r="CM19" s="86">
        <f t="shared" si="51"/>
        <v>21</v>
      </c>
      <c r="CN19" s="38">
        <v>1</v>
      </c>
      <c r="CO19" s="32">
        <v>1</v>
      </c>
      <c r="CP19" s="32">
        <f t="shared" si="52"/>
        <v>0</v>
      </c>
      <c r="CQ19" s="32">
        <v>1</v>
      </c>
      <c r="CR19" s="32">
        <v>0</v>
      </c>
      <c r="CS19" s="42">
        <v>4</v>
      </c>
      <c r="CT19" s="42">
        <v>1</v>
      </c>
      <c r="CU19" s="32">
        <f t="shared" si="53"/>
        <v>1</v>
      </c>
      <c r="CV19" s="32">
        <f t="shared" si="54"/>
        <v>0</v>
      </c>
      <c r="CW19" s="32">
        <f t="shared" si="55"/>
        <v>0</v>
      </c>
      <c r="CX19" s="32">
        <f t="shared" si="56"/>
        <v>0</v>
      </c>
      <c r="CY19" s="32">
        <v>0</v>
      </c>
      <c r="CZ19" s="32">
        <v>0</v>
      </c>
      <c r="DA19" s="32">
        <v>0</v>
      </c>
      <c r="DB19" s="32">
        <v>0</v>
      </c>
      <c r="DC19" s="32">
        <v>0</v>
      </c>
      <c r="DD19" s="32">
        <v>1</v>
      </c>
      <c r="DE19" s="32">
        <v>0</v>
      </c>
      <c r="DF19" s="35">
        <v>0</v>
      </c>
      <c r="DG19" s="32">
        <v>0</v>
      </c>
      <c r="DH19" s="32">
        <v>0</v>
      </c>
      <c r="DI19" s="32">
        <v>0</v>
      </c>
      <c r="DJ19" s="32"/>
      <c r="DK19" s="32"/>
      <c r="DL19" s="32"/>
      <c r="DM19" s="32"/>
      <c r="DP19" s="11"/>
      <c r="DQ19" s="11"/>
      <c r="DR19" s="11"/>
      <c r="DS19" s="11"/>
      <c r="DT19" s="11"/>
      <c r="DU19" s="11"/>
      <c r="DV19" s="11"/>
      <c r="DW19" s="11"/>
      <c r="DY19" s="9"/>
    </row>
    <row r="20" spans="1:159">
      <c r="A20" s="51">
        <v>18</v>
      </c>
      <c r="B20" s="56">
        <f t="shared" si="28"/>
        <v>0</v>
      </c>
      <c r="C20" s="56"/>
      <c r="D20" s="56">
        <f>'Faculty Info'!E19*1000</f>
        <v>90000</v>
      </c>
      <c r="E20" s="56">
        <f>'Faculty Info'!F19</f>
        <v>1000</v>
      </c>
      <c r="F20" s="56">
        <f t="shared" si="0"/>
        <v>90000</v>
      </c>
      <c r="G20" s="56">
        <f t="shared" si="29"/>
        <v>0</v>
      </c>
      <c r="H20" s="56"/>
      <c r="I20" s="56"/>
      <c r="J20" s="45">
        <v>1</v>
      </c>
      <c r="K20" s="45">
        <f t="shared" si="1"/>
        <v>1</v>
      </c>
      <c r="L20" s="68">
        <f t="shared" si="2"/>
        <v>0</v>
      </c>
      <c r="M20" s="45"/>
      <c r="N20" s="42">
        <v>1</v>
      </c>
      <c r="O20" s="36">
        <f t="shared" si="3"/>
        <v>1</v>
      </c>
      <c r="P20" s="72">
        <f t="shared" si="4"/>
        <v>0</v>
      </c>
      <c r="Q20" s="52"/>
      <c r="R20" s="51">
        <f t="shared" si="30"/>
        <v>0</v>
      </c>
      <c r="S20" s="51">
        <f t="shared" si="5"/>
        <v>0</v>
      </c>
      <c r="T20" s="68">
        <f t="shared" si="6"/>
        <v>0</v>
      </c>
      <c r="U20" s="51"/>
      <c r="V20" s="51">
        <f>'Faculty Info'!I19</f>
        <v>1</v>
      </c>
      <c r="W20" s="51">
        <f t="shared" si="7"/>
        <v>5</v>
      </c>
      <c r="X20" s="68">
        <f t="shared" si="8"/>
        <v>0</v>
      </c>
      <c r="Y20" s="51"/>
      <c r="Z20" s="38">
        <f>'Faculty Info'!H19</f>
        <v>5</v>
      </c>
      <c r="AA20" s="38">
        <f t="shared" si="9"/>
        <v>5</v>
      </c>
      <c r="AB20" s="72">
        <f t="shared" si="31"/>
        <v>0</v>
      </c>
      <c r="AC20" s="99"/>
      <c r="AD20" s="109">
        <f>'Faculty Info'!J19</f>
        <v>3</v>
      </c>
      <c r="AE20" s="111">
        <f t="shared" si="57"/>
        <v>0</v>
      </c>
      <c r="AF20" s="112">
        <f t="shared" si="10"/>
        <v>0</v>
      </c>
      <c r="AG20" s="110"/>
      <c r="AH20" s="86">
        <f t="shared" si="11"/>
        <v>2</v>
      </c>
      <c r="AI20" s="86">
        <f t="shared" si="32"/>
        <v>3</v>
      </c>
      <c r="AJ20" s="104">
        <f t="shared" si="33"/>
        <v>0</v>
      </c>
      <c r="AK20" s="99"/>
      <c r="AL20" s="99">
        <f t="shared" si="12"/>
        <v>3</v>
      </c>
      <c r="AM20" s="86">
        <f t="shared" si="34"/>
        <v>4</v>
      </c>
      <c r="AN20" s="104">
        <f t="shared" si="35"/>
        <v>0</v>
      </c>
      <c r="AO20" s="99"/>
      <c r="AP20" s="99">
        <f t="shared" si="13"/>
        <v>0</v>
      </c>
      <c r="AQ20" s="86">
        <f t="shared" si="36"/>
        <v>3</v>
      </c>
      <c r="AR20" s="104">
        <f t="shared" si="37"/>
        <v>0</v>
      </c>
      <c r="AS20" s="99"/>
      <c r="AT20" s="99">
        <f t="shared" si="14"/>
        <v>0</v>
      </c>
      <c r="AU20" s="86">
        <f t="shared" si="38"/>
        <v>4</v>
      </c>
      <c r="AV20" s="104">
        <f t="shared" si="39"/>
        <v>0</v>
      </c>
      <c r="AW20" s="99"/>
      <c r="AX20" s="36">
        <f>'Faculty Info'!E19</f>
        <v>90</v>
      </c>
      <c r="AY20" s="60">
        <f t="shared" si="15"/>
        <v>0</v>
      </c>
      <c r="AZ20" s="75">
        <f t="shared" si="58"/>
        <v>0</v>
      </c>
      <c r="BA20" s="58"/>
      <c r="BB20" s="65">
        <v>0</v>
      </c>
      <c r="BC20" s="65">
        <f t="shared" si="17"/>
        <v>0</v>
      </c>
      <c r="BD20" s="77">
        <f t="shared" si="40"/>
        <v>0</v>
      </c>
      <c r="BE20" s="65">
        <v>1</v>
      </c>
      <c r="BF20" s="65">
        <f t="shared" si="18"/>
        <v>5</v>
      </c>
      <c r="BG20" s="77">
        <f t="shared" si="41"/>
        <v>0</v>
      </c>
      <c r="BH20" s="65">
        <v>0</v>
      </c>
      <c r="BI20" s="65">
        <f t="shared" si="19"/>
        <v>0</v>
      </c>
      <c r="BJ20" s="77">
        <f t="shared" si="42"/>
        <v>0</v>
      </c>
      <c r="BK20" s="65">
        <v>0</v>
      </c>
      <c r="BL20" s="65">
        <f t="shared" si="20"/>
        <v>0</v>
      </c>
      <c r="BM20" s="77">
        <f t="shared" si="43"/>
        <v>0</v>
      </c>
      <c r="BN20" s="65">
        <v>0</v>
      </c>
      <c r="BO20" s="65">
        <f t="shared" si="21"/>
        <v>0</v>
      </c>
      <c r="BP20" s="77">
        <f t="shared" si="44"/>
        <v>0</v>
      </c>
      <c r="BQ20" s="65">
        <v>0</v>
      </c>
      <c r="BR20" s="65">
        <f t="shared" si="22"/>
        <v>0</v>
      </c>
      <c r="BS20" s="77">
        <f t="shared" si="45"/>
        <v>0</v>
      </c>
      <c r="BT20" s="65">
        <v>0</v>
      </c>
      <c r="BU20" s="65">
        <f t="shared" si="23"/>
        <v>0</v>
      </c>
      <c r="BV20" s="77">
        <f t="shared" si="46"/>
        <v>0</v>
      </c>
      <c r="BW20" s="65">
        <v>0</v>
      </c>
      <c r="BX20" s="65">
        <f t="shared" si="24"/>
        <v>0</v>
      </c>
      <c r="BY20" s="77">
        <f t="shared" si="47"/>
        <v>0</v>
      </c>
      <c r="BZ20" s="65">
        <v>0</v>
      </c>
      <c r="CA20" s="65">
        <f t="shared" si="25"/>
        <v>0</v>
      </c>
      <c r="CB20" s="77">
        <f t="shared" si="48"/>
        <v>0</v>
      </c>
      <c r="CC20" s="65">
        <v>0</v>
      </c>
      <c r="CD20" s="65">
        <f t="shared" si="26"/>
        <v>0</v>
      </c>
      <c r="CE20" s="77">
        <f t="shared" si="49"/>
        <v>0</v>
      </c>
      <c r="CF20" s="65">
        <v>0</v>
      </c>
      <c r="CG20" s="58">
        <f t="shared" si="27"/>
        <v>0</v>
      </c>
      <c r="CH20" s="77">
        <f t="shared" si="50"/>
        <v>0</v>
      </c>
      <c r="CI20" s="92"/>
      <c r="CJ20" s="92"/>
      <c r="CK20" t="s">
        <v>30</v>
      </c>
      <c r="CL20" s="88">
        <v>23</v>
      </c>
      <c r="CM20" s="86">
        <f t="shared" si="51"/>
        <v>23</v>
      </c>
      <c r="CN20" s="38">
        <v>1</v>
      </c>
      <c r="CO20" s="32">
        <v>1</v>
      </c>
      <c r="CP20" s="32">
        <f t="shared" si="52"/>
        <v>0</v>
      </c>
      <c r="CQ20" s="32">
        <v>1</v>
      </c>
      <c r="CR20" s="32">
        <v>0</v>
      </c>
      <c r="CS20" s="42">
        <v>4</v>
      </c>
      <c r="CT20" s="42">
        <v>1</v>
      </c>
      <c r="CU20" s="32">
        <f t="shared" si="53"/>
        <v>1</v>
      </c>
      <c r="CV20" s="32">
        <f t="shared" si="54"/>
        <v>0</v>
      </c>
      <c r="CW20" s="32">
        <f t="shared" si="55"/>
        <v>0</v>
      </c>
      <c r="CX20" s="32">
        <f t="shared" si="56"/>
        <v>0</v>
      </c>
      <c r="CY20" s="32">
        <v>0</v>
      </c>
      <c r="CZ20" s="32">
        <v>0</v>
      </c>
      <c r="DA20" s="32">
        <v>0</v>
      </c>
      <c r="DB20" s="32">
        <v>1</v>
      </c>
      <c r="DC20" s="32">
        <v>0</v>
      </c>
      <c r="DD20" s="32">
        <v>0</v>
      </c>
      <c r="DE20" s="32">
        <v>0</v>
      </c>
      <c r="DF20" s="35">
        <v>0</v>
      </c>
      <c r="DG20" s="32">
        <v>0</v>
      </c>
      <c r="DH20" s="32">
        <v>0</v>
      </c>
      <c r="DI20" s="32">
        <v>0</v>
      </c>
      <c r="DJ20" s="32"/>
      <c r="DK20" s="32"/>
      <c r="DL20" s="32"/>
      <c r="DM20" s="32"/>
      <c r="DP20" s="11"/>
      <c r="DQ20" s="11"/>
      <c r="DR20" s="11"/>
      <c r="DS20" s="11"/>
      <c r="DT20" s="11"/>
      <c r="DU20" s="11"/>
      <c r="DV20" s="11"/>
      <c r="DW20" s="11"/>
      <c r="DY20" s="9"/>
    </row>
    <row r="21" spans="1:159">
      <c r="A21" s="51">
        <v>19</v>
      </c>
      <c r="B21" s="56">
        <f t="shared" si="28"/>
        <v>429</v>
      </c>
      <c r="C21" s="56"/>
      <c r="D21" s="56">
        <f>'Faculty Info'!E20*1000</f>
        <v>90000</v>
      </c>
      <c r="E21" s="56">
        <f>'Faculty Info'!F20</f>
        <v>1000</v>
      </c>
      <c r="F21" s="56">
        <f t="shared" si="0"/>
        <v>90000</v>
      </c>
      <c r="G21" s="56">
        <f t="shared" si="29"/>
        <v>27000</v>
      </c>
      <c r="H21" s="56"/>
      <c r="I21" s="56"/>
      <c r="J21" s="45">
        <v>1</v>
      </c>
      <c r="K21" s="45">
        <f t="shared" si="1"/>
        <v>0</v>
      </c>
      <c r="L21" s="68">
        <f t="shared" si="2"/>
        <v>0</v>
      </c>
      <c r="M21" s="45"/>
      <c r="N21" s="42">
        <v>0</v>
      </c>
      <c r="O21" s="36">
        <f t="shared" si="3"/>
        <v>0</v>
      </c>
      <c r="P21" s="72">
        <f t="shared" si="4"/>
        <v>0</v>
      </c>
      <c r="Q21" s="52"/>
      <c r="R21" s="51">
        <f t="shared" si="30"/>
        <v>0</v>
      </c>
      <c r="S21" s="51">
        <f t="shared" si="5"/>
        <v>0</v>
      </c>
      <c r="T21" s="68">
        <f t="shared" si="6"/>
        <v>0</v>
      </c>
      <c r="U21" s="51"/>
      <c r="V21" s="51">
        <f>'Faculty Info'!I20</f>
        <v>1</v>
      </c>
      <c r="W21" s="51">
        <f t="shared" si="7"/>
        <v>1</v>
      </c>
      <c r="X21" s="68">
        <f t="shared" si="8"/>
        <v>0</v>
      </c>
      <c r="Y21" s="51"/>
      <c r="Z21" s="38">
        <f>'Faculty Info'!H20</f>
        <v>2.5</v>
      </c>
      <c r="AA21" s="38">
        <f t="shared" si="9"/>
        <v>1</v>
      </c>
      <c r="AB21" s="72">
        <f t="shared" si="31"/>
        <v>0</v>
      </c>
      <c r="AC21" s="99"/>
      <c r="AD21" s="109">
        <f>'Faculty Info'!J20</f>
        <v>2</v>
      </c>
      <c r="AE21" s="111">
        <f t="shared" si="57"/>
        <v>1.5</v>
      </c>
      <c r="AF21" s="112">
        <f t="shared" si="10"/>
        <v>375</v>
      </c>
      <c r="AG21" s="110"/>
      <c r="AH21" s="86">
        <f t="shared" si="11"/>
        <v>0</v>
      </c>
      <c r="AI21" s="86">
        <f t="shared" si="32"/>
        <v>3</v>
      </c>
      <c r="AJ21" s="104">
        <f t="shared" si="33"/>
        <v>0</v>
      </c>
      <c r="AK21" s="99"/>
      <c r="AL21" s="99">
        <f t="shared" si="12"/>
        <v>0</v>
      </c>
      <c r="AM21" s="86">
        <f t="shared" si="34"/>
        <v>4</v>
      </c>
      <c r="AN21" s="104">
        <f t="shared" si="35"/>
        <v>0</v>
      </c>
      <c r="AO21" s="99"/>
      <c r="AP21" s="99">
        <f t="shared" si="13"/>
        <v>1</v>
      </c>
      <c r="AQ21" s="86">
        <f t="shared" si="36"/>
        <v>3</v>
      </c>
      <c r="AR21" s="104">
        <f t="shared" si="37"/>
        <v>0</v>
      </c>
      <c r="AS21" s="99"/>
      <c r="AT21" s="99">
        <f t="shared" si="14"/>
        <v>0</v>
      </c>
      <c r="AU21" s="86">
        <f t="shared" si="38"/>
        <v>4</v>
      </c>
      <c r="AV21" s="104">
        <f t="shared" si="39"/>
        <v>0</v>
      </c>
      <c r="AW21" s="99"/>
      <c r="AX21" s="36">
        <f>'Faculty Info'!E20</f>
        <v>90</v>
      </c>
      <c r="AY21" s="60">
        <f t="shared" si="15"/>
        <v>1.5</v>
      </c>
      <c r="AZ21" s="75">
        <f t="shared" si="58"/>
        <v>54</v>
      </c>
      <c r="BA21" s="58"/>
      <c r="BB21" s="65">
        <v>1</v>
      </c>
      <c r="BC21" s="65">
        <f t="shared" si="17"/>
        <v>1</v>
      </c>
      <c r="BD21" s="77">
        <f>IF(BB21=1,IF(BC21&gt;0,0,0),IF(BC21&gt;0,BC21*$B$44*BD$45,0))</f>
        <v>0</v>
      </c>
      <c r="BE21" s="65">
        <v>0</v>
      </c>
      <c r="BF21" s="65">
        <f t="shared" si="18"/>
        <v>0</v>
      </c>
      <c r="BG21" s="77">
        <f t="shared" si="41"/>
        <v>0</v>
      </c>
      <c r="BH21" s="65">
        <v>0</v>
      </c>
      <c r="BI21" s="65">
        <f t="shared" si="19"/>
        <v>0</v>
      </c>
      <c r="BJ21" s="77">
        <f t="shared" si="42"/>
        <v>0</v>
      </c>
      <c r="BK21" s="65">
        <v>0</v>
      </c>
      <c r="BL21" s="65">
        <f t="shared" si="20"/>
        <v>0</v>
      </c>
      <c r="BM21" s="77">
        <f t="shared" si="43"/>
        <v>0</v>
      </c>
      <c r="BN21" s="65">
        <v>0</v>
      </c>
      <c r="BO21" s="65">
        <f t="shared" si="21"/>
        <v>0</v>
      </c>
      <c r="BP21" s="77">
        <f t="shared" si="44"/>
        <v>0</v>
      </c>
      <c r="BQ21" s="65">
        <v>0</v>
      </c>
      <c r="BR21" s="65">
        <f t="shared" si="22"/>
        <v>0</v>
      </c>
      <c r="BS21" s="77">
        <f t="shared" si="45"/>
        <v>0</v>
      </c>
      <c r="BT21" s="65">
        <v>0</v>
      </c>
      <c r="BU21" s="65">
        <f t="shared" si="23"/>
        <v>0</v>
      </c>
      <c r="BV21" s="77">
        <f t="shared" si="46"/>
        <v>0</v>
      </c>
      <c r="BW21" s="65">
        <v>0</v>
      </c>
      <c r="BX21" s="65">
        <f t="shared" si="24"/>
        <v>0</v>
      </c>
      <c r="BY21" s="77">
        <f t="shared" si="47"/>
        <v>0</v>
      </c>
      <c r="BZ21" s="65">
        <v>0</v>
      </c>
      <c r="CA21" s="65">
        <f t="shared" si="25"/>
        <v>0</v>
      </c>
      <c r="CB21" s="77">
        <f t="shared" si="48"/>
        <v>0</v>
      </c>
      <c r="CC21" s="65">
        <v>0</v>
      </c>
      <c r="CD21" s="65">
        <f t="shared" si="26"/>
        <v>0</v>
      </c>
      <c r="CE21" s="77">
        <f t="shared" si="49"/>
        <v>0</v>
      </c>
      <c r="CF21" s="65">
        <v>0</v>
      </c>
      <c r="CG21" s="58">
        <f t="shared" si="27"/>
        <v>0</v>
      </c>
      <c r="CH21" s="77">
        <f t="shared" si="50"/>
        <v>0</v>
      </c>
      <c r="CI21" s="92"/>
      <c r="CJ21" s="92"/>
      <c r="CK21" t="s">
        <v>16</v>
      </c>
      <c r="CL21" s="88">
        <v>26</v>
      </c>
      <c r="CM21" s="86">
        <f t="shared" si="51"/>
        <v>26</v>
      </c>
      <c r="CN21" s="38">
        <v>0.5</v>
      </c>
      <c r="CO21" s="32">
        <v>1</v>
      </c>
      <c r="CP21" s="32">
        <f t="shared" si="52"/>
        <v>0</v>
      </c>
      <c r="CQ21" s="32">
        <v>1</v>
      </c>
      <c r="CR21" s="32">
        <v>0</v>
      </c>
      <c r="CS21" s="42">
        <v>4</v>
      </c>
      <c r="CT21" s="42">
        <v>1</v>
      </c>
      <c r="CU21" s="32">
        <f t="shared" si="53"/>
        <v>1</v>
      </c>
      <c r="CV21" s="32">
        <f t="shared" si="54"/>
        <v>0</v>
      </c>
      <c r="CW21" s="32">
        <f t="shared" si="55"/>
        <v>0</v>
      </c>
      <c r="CX21" s="32">
        <f t="shared" si="56"/>
        <v>0</v>
      </c>
      <c r="CY21" s="32">
        <v>0</v>
      </c>
      <c r="CZ21" s="32">
        <v>0</v>
      </c>
      <c r="DA21" s="32">
        <v>0</v>
      </c>
      <c r="DB21" s="32">
        <v>0</v>
      </c>
      <c r="DC21" s="32">
        <v>1</v>
      </c>
      <c r="DD21" s="32">
        <v>0</v>
      </c>
      <c r="DE21" s="32">
        <v>0</v>
      </c>
      <c r="DF21" s="35">
        <v>0</v>
      </c>
      <c r="DG21" s="32">
        <v>0</v>
      </c>
      <c r="DH21" s="32">
        <v>0</v>
      </c>
      <c r="DI21" s="32">
        <v>0</v>
      </c>
      <c r="DJ21" s="32"/>
      <c r="DK21" s="32"/>
      <c r="DL21" s="32"/>
      <c r="DM21" s="32"/>
      <c r="DP21" s="11"/>
      <c r="DQ21" s="11"/>
      <c r="DR21" s="11"/>
      <c r="DS21" s="11"/>
      <c r="DT21" s="11"/>
      <c r="DU21" s="11"/>
      <c r="DV21" s="11"/>
      <c r="DW21" s="11"/>
      <c r="DY21" s="9"/>
    </row>
    <row r="22" spans="1:159">
      <c r="A22" s="51">
        <v>20</v>
      </c>
      <c r="B22" s="56">
        <f t="shared" si="28"/>
        <v>250</v>
      </c>
      <c r="C22" s="56"/>
      <c r="D22" s="56">
        <f>'Faculty Info'!E21*1000</f>
        <v>90000</v>
      </c>
      <c r="E22" s="56">
        <f>'Faculty Info'!F21</f>
        <v>1000</v>
      </c>
      <c r="F22" s="56">
        <f t="shared" si="0"/>
        <v>95000</v>
      </c>
      <c r="G22" s="56">
        <f t="shared" si="29"/>
        <v>0</v>
      </c>
      <c r="H22" s="56"/>
      <c r="I22" s="56"/>
      <c r="J22" s="45">
        <v>1</v>
      </c>
      <c r="K22" s="45">
        <f t="shared" si="1"/>
        <v>1</v>
      </c>
      <c r="L22" s="68">
        <f t="shared" si="2"/>
        <v>0</v>
      </c>
      <c r="M22" s="45"/>
      <c r="N22" s="42">
        <v>1</v>
      </c>
      <c r="O22" s="36">
        <f t="shared" si="3"/>
        <v>0</v>
      </c>
      <c r="P22" s="72">
        <f t="shared" si="4"/>
        <v>0</v>
      </c>
      <c r="Q22" s="52"/>
      <c r="R22" s="51">
        <f t="shared" si="30"/>
        <v>1</v>
      </c>
      <c r="S22" s="51">
        <f t="shared" si="5"/>
        <v>3</v>
      </c>
      <c r="T22" s="68">
        <f t="shared" si="6"/>
        <v>0</v>
      </c>
      <c r="U22" s="51"/>
      <c r="V22" s="51">
        <f>'Faculty Info'!I21</f>
        <v>0</v>
      </c>
      <c r="W22" s="51">
        <f t="shared" si="7"/>
        <v>0</v>
      </c>
      <c r="X22" s="68">
        <f t="shared" si="8"/>
        <v>0</v>
      </c>
      <c r="Y22" s="51"/>
      <c r="Z22" s="38">
        <f>'Faculty Info'!H21</f>
        <v>2.5</v>
      </c>
      <c r="AA22" s="38">
        <f t="shared" si="9"/>
        <v>3</v>
      </c>
      <c r="AB22" s="72">
        <f t="shared" si="31"/>
        <v>250</v>
      </c>
      <c r="AC22" s="99"/>
      <c r="AD22" s="109">
        <f>'Faculty Info'!J21</f>
        <v>3</v>
      </c>
      <c r="AE22" s="111">
        <f t="shared" si="57"/>
        <v>0</v>
      </c>
      <c r="AF22" s="112">
        <f t="shared" si="10"/>
        <v>0</v>
      </c>
      <c r="AG22" s="110"/>
      <c r="AH22" s="86">
        <f t="shared" si="11"/>
        <v>2</v>
      </c>
      <c r="AI22" s="86">
        <f t="shared" si="32"/>
        <v>3</v>
      </c>
      <c r="AJ22" s="104">
        <f t="shared" si="33"/>
        <v>0</v>
      </c>
      <c r="AK22" s="99"/>
      <c r="AL22" s="99">
        <f t="shared" si="12"/>
        <v>0</v>
      </c>
      <c r="AM22" s="86">
        <f t="shared" si="34"/>
        <v>4</v>
      </c>
      <c r="AN22" s="104">
        <f t="shared" si="35"/>
        <v>0</v>
      </c>
      <c r="AO22" s="99"/>
      <c r="AP22" s="99">
        <f t="shared" si="13"/>
        <v>1</v>
      </c>
      <c r="AQ22" s="86">
        <f t="shared" si="36"/>
        <v>3</v>
      </c>
      <c r="AR22" s="104">
        <f t="shared" si="37"/>
        <v>0</v>
      </c>
      <c r="AS22" s="99"/>
      <c r="AT22" s="99">
        <f t="shared" si="14"/>
        <v>0</v>
      </c>
      <c r="AU22" s="86">
        <f t="shared" si="38"/>
        <v>4</v>
      </c>
      <c r="AV22" s="104">
        <f t="shared" si="39"/>
        <v>0</v>
      </c>
      <c r="AW22" s="99"/>
      <c r="AX22" s="36">
        <f>'Faculty Info'!E21</f>
        <v>90</v>
      </c>
      <c r="AY22" s="60">
        <f t="shared" si="15"/>
        <v>0</v>
      </c>
      <c r="AZ22" s="75">
        <f t="shared" si="58"/>
        <v>0</v>
      </c>
      <c r="BA22" s="58"/>
      <c r="BB22" s="65">
        <v>0</v>
      </c>
      <c r="BC22" s="65">
        <f t="shared" si="17"/>
        <v>0</v>
      </c>
      <c r="BD22" s="77">
        <f t="shared" si="40"/>
        <v>0</v>
      </c>
      <c r="BE22" s="65">
        <v>0</v>
      </c>
      <c r="BF22" s="65">
        <f t="shared" si="18"/>
        <v>0</v>
      </c>
      <c r="BG22" s="77">
        <f t="shared" si="41"/>
        <v>0</v>
      </c>
      <c r="BH22" s="65">
        <v>1</v>
      </c>
      <c r="BI22" s="65">
        <f t="shared" si="19"/>
        <v>3</v>
      </c>
      <c r="BJ22" s="77">
        <f t="shared" si="42"/>
        <v>0</v>
      </c>
      <c r="BK22" s="65">
        <v>0</v>
      </c>
      <c r="BL22" s="65">
        <f t="shared" si="20"/>
        <v>0</v>
      </c>
      <c r="BM22" s="77">
        <f t="shared" si="43"/>
        <v>0</v>
      </c>
      <c r="BN22" s="65">
        <v>0</v>
      </c>
      <c r="BO22" s="65">
        <f t="shared" si="21"/>
        <v>0</v>
      </c>
      <c r="BP22" s="77">
        <f t="shared" si="44"/>
        <v>0</v>
      </c>
      <c r="BQ22" s="65">
        <v>0</v>
      </c>
      <c r="BR22" s="65">
        <f t="shared" si="22"/>
        <v>0</v>
      </c>
      <c r="BS22" s="77">
        <f t="shared" si="45"/>
        <v>0</v>
      </c>
      <c r="BT22" s="65">
        <v>0</v>
      </c>
      <c r="BU22" s="65">
        <f t="shared" si="23"/>
        <v>0</v>
      </c>
      <c r="BV22" s="77">
        <f t="shared" si="46"/>
        <v>0</v>
      </c>
      <c r="BW22" s="65">
        <v>0</v>
      </c>
      <c r="BX22" s="65">
        <f t="shared" si="24"/>
        <v>0</v>
      </c>
      <c r="BY22" s="77">
        <f t="shared" si="47"/>
        <v>0</v>
      </c>
      <c r="BZ22" s="65">
        <v>0</v>
      </c>
      <c r="CA22" s="65">
        <f t="shared" si="25"/>
        <v>0</v>
      </c>
      <c r="CB22" s="77">
        <f t="shared" si="48"/>
        <v>0</v>
      </c>
      <c r="CC22" s="65">
        <v>1</v>
      </c>
      <c r="CD22" s="65">
        <f t="shared" si="26"/>
        <v>0</v>
      </c>
      <c r="CE22" s="77">
        <f t="shared" si="49"/>
        <v>0</v>
      </c>
      <c r="CF22" s="65">
        <v>0</v>
      </c>
      <c r="CG22" s="58">
        <f t="shared" si="27"/>
        <v>0</v>
      </c>
      <c r="CH22" s="77">
        <f t="shared" si="50"/>
        <v>0</v>
      </c>
      <c r="CI22" s="92"/>
      <c r="CJ22" s="92"/>
      <c r="CK22" t="s">
        <v>14</v>
      </c>
      <c r="CL22" s="88">
        <v>9</v>
      </c>
      <c r="CM22" s="86">
        <f t="shared" si="51"/>
        <v>9</v>
      </c>
      <c r="CN22" s="38">
        <v>1</v>
      </c>
      <c r="CO22" s="32">
        <v>1</v>
      </c>
      <c r="CP22" s="32">
        <f t="shared" si="52"/>
        <v>0</v>
      </c>
      <c r="CQ22" s="32">
        <v>1</v>
      </c>
      <c r="CR22" s="32">
        <v>0</v>
      </c>
      <c r="CS22" s="42">
        <v>4</v>
      </c>
      <c r="CT22" s="42">
        <v>1</v>
      </c>
      <c r="CU22" s="32">
        <f t="shared" si="53"/>
        <v>1</v>
      </c>
      <c r="CV22" s="32">
        <f t="shared" si="54"/>
        <v>0</v>
      </c>
      <c r="CW22" s="32">
        <f t="shared" si="55"/>
        <v>0</v>
      </c>
      <c r="CX22" s="32">
        <f t="shared" si="56"/>
        <v>0</v>
      </c>
      <c r="CY22" s="32">
        <v>0</v>
      </c>
      <c r="CZ22" s="32">
        <v>0</v>
      </c>
      <c r="DA22" s="32">
        <v>0</v>
      </c>
      <c r="DB22" s="32">
        <v>0</v>
      </c>
      <c r="DC22" s="32">
        <v>0</v>
      </c>
      <c r="DD22" s="32">
        <v>0</v>
      </c>
      <c r="DE22" s="32">
        <v>0</v>
      </c>
      <c r="DF22" s="35">
        <v>1</v>
      </c>
      <c r="DG22" s="32">
        <v>0</v>
      </c>
      <c r="DH22" s="32">
        <v>0</v>
      </c>
      <c r="DI22" s="32">
        <v>0</v>
      </c>
      <c r="DJ22" s="32"/>
      <c r="DK22" s="32"/>
      <c r="DL22" s="32"/>
      <c r="DM22" s="32"/>
      <c r="DP22" s="11">
        <v>4</v>
      </c>
      <c r="DQ22" s="11"/>
      <c r="DR22" s="11"/>
      <c r="DS22" s="11"/>
      <c r="DT22" s="11"/>
      <c r="DU22" s="11"/>
      <c r="DV22" s="11"/>
      <c r="DW22" s="11">
        <v>4</v>
      </c>
      <c r="DY22" s="9"/>
    </row>
    <row r="23" spans="1:159">
      <c r="A23" s="51">
        <v>21</v>
      </c>
      <c r="B23" s="56">
        <f t="shared" si="28"/>
        <v>403.8</v>
      </c>
      <c r="C23" s="56"/>
      <c r="D23" s="56">
        <f>'Faculty Info'!E22*1000</f>
        <v>48000</v>
      </c>
      <c r="E23" s="56">
        <f>'Faculty Info'!F22</f>
        <v>600</v>
      </c>
      <c r="F23" s="56">
        <f t="shared" si="0"/>
        <v>48000</v>
      </c>
      <c r="G23" s="56">
        <f t="shared" si="29"/>
        <v>7200</v>
      </c>
      <c r="H23" s="56"/>
      <c r="I23" s="56"/>
      <c r="J23" s="45">
        <v>1</v>
      </c>
      <c r="K23" s="45">
        <f t="shared" si="1"/>
        <v>0</v>
      </c>
      <c r="L23" s="68">
        <f t="shared" si="2"/>
        <v>0</v>
      </c>
      <c r="M23" s="45"/>
      <c r="N23" s="42">
        <v>1</v>
      </c>
      <c r="O23" s="36">
        <f t="shared" si="3"/>
        <v>1</v>
      </c>
      <c r="P23" s="72">
        <f t="shared" si="4"/>
        <v>0</v>
      </c>
      <c r="Q23" s="52"/>
      <c r="R23" s="51">
        <f t="shared" si="30"/>
        <v>0</v>
      </c>
      <c r="S23" s="51">
        <f t="shared" si="5"/>
        <v>0</v>
      </c>
      <c r="T23" s="68">
        <f t="shared" si="6"/>
        <v>0</v>
      </c>
      <c r="U23" s="51"/>
      <c r="V23" s="51">
        <f>'Faculty Info'!I22</f>
        <v>1</v>
      </c>
      <c r="W23" s="51">
        <f t="shared" si="7"/>
        <v>4</v>
      </c>
      <c r="X23" s="68">
        <f t="shared" si="8"/>
        <v>0</v>
      </c>
      <c r="Y23" s="51"/>
      <c r="Z23" s="38">
        <f>'Faculty Info'!H22</f>
        <v>5</v>
      </c>
      <c r="AA23" s="38">
        <f t="shared" si="9"/>
        <v>3.5</v>
      </c>
      <c r="AB23" s="72">
        <f t="shared" si="31"/>
        <v>0</v>
      </c>
      <c r="AC23" s="99"/>
      <c r="AD23" s="109">
        <f>'Faculty Info'!J22</f>
        <v>2</v>
      </c>
      <c r="AE23" s="111">
        <f t="shared" si="57"/>
        <v>1.5</v>
      </c>
      <c r="AF23" s="112">
        <f t="shared" si="10"/>
        <v>375</v>
      </c>
      <c r="AG23" s="110"/>
      <c r="AH23" s="86">
        <f t="shared" si="11"/>
        <v>2</v>
      </c>
      <c r="AI23" s="86">
        <f t="shared" si="32"/>
        <v>3</v>
      </c>
      <c r="AJ23" s="104">
        <f t="shared" si="33"/>
        <v>0</v>
      </c>
      <c r="AK23" s="99"/>
      <c r="AL23" s="99">
        <f t="shared" si="12"/>
        <v>0</v>
      </c>
      <c r="AM23" s="86">
        <f t="shared" si="34"/>
        <v>4</v>
      </c>
      <c r="AN23" s="104">
        <f t="shared" si="35"/>
        <v>0</v>
      </c>
      <c r="AO23" s="99"/>
      <c r="AP23" s="99">
        <f t="shared" si="13"/>
        <v>2</v>
      </c>
      <c r="AQ23" s="86">
        <f t="shared" si="36"/>
        <v>3</v>
      </c>
      <c r="AR23" s="104">
        <f t="shared" si="37"/>
        <v>0</v>
      </c>
      <c r="AS23" s="99"/>
      <c r="AT23" s="99">
        <f t="shared" si="14"/>
        <v>0</v>
      </c>
      <c r="AU23" s="86">
        <f t="shared" si="38"/>
        <v>4</v>
      </c>
      <c r="AV23" s="104">
        <f t="shared" si="39"/>
        <v>0</v>
      </c>
      <c r="AW23" s="99"/>
      <c r="AX23" s="36">
        <f>'Faculty Info'!E22</f>
        <v>48</v>
      </c>
      <c r="AY23" s="60">
        <f t="shared" si="15"/>
        <v>1.5</v>
      </c>
      <c r="AZ23" s="75">
        <f t="shared" si="58"/>
        <v>28.8</v>
      </c>
      <c r="BA23" s="58"/>
      <c r="BB23" s="65">
        <v>0</v>
      </c>
      <c r="BC23" s="65">
        <f t="shared" si="17"/>
        <v>0</v>
      </c>
      <c r="BD23" s="77">
        <f t="shared" si="40"/>
        <v>0</v>
      </c>
      <c r="BE23" s="65">
        <v>0</v>
      </c>
      <c r="BF23" s="65">
        <f t="shared" si="18"/>
        <v>0</v>
      </c>
      <c r="BG23" s="77">
        <f t="shared" si="41"/>
        <v>0</v>
      </c>
      <c r="BH23" s="65">
        <v>0</v>
      </c>
      <c r="BI23" s="65">
        <f t="shared" si="19"/>
        <v>0</v>
      </c>
      <c r="BJ23" s="77">
        <f t="shared" si="42"/>
        <v>0</v>
      </c>
      <c r="BK23" s="65">
        <v>0</v>
      </c>
      <c r="BL23" s="65">
        <f t="shared" si="20"/>
        <v>0</v>
      </c>
      <c r="BM23" s="77">
        <f t="shared" si="43"/>
        <v>0</v>
      </c>
      <c r="BN23" s="65">
        <v>0</v>
      </c>
      <c r="BO23" s="65">
        <f t="shared" si="21"/>
        <v>0</v>
      </c>
      <c r="BP23" s="77">
        <f t="shared" si="44"/>
        <v>0</v>
      </c>
      <c r="BQ23" s="65">
        <v>1</v>
      </c>
      <c r="BR23" s="65">
        <f t="shared" si="22"/>
        <v>4</v>
      </c>
      <c r="BS23" s="77">
        <f t="shared" si="45"/>
        <v>0</v>
      </c>
      <c r="BT23" s="65">
        <v>0</v>
      </c>
      <c r="BU23" s="65">
        <f t="shared" si="23"/>
        <v>0</v>
      </c>
      <c r="BV23" s="77">
        <f t="shared" si="46"/>
        <v>0</v>
      </c>
      <c r="BW23" s="65">
        <v>0</v>
      </c>
      <c r="BX23" s="65">
        <f t="shared" si="24"/>
        <v>0</v>
      </c>
      <c r="BY23" s="77">
        <f t="shared" si="47"/>
        <v>0</v>
      </c>
      <c r="BZ23" s="65">
        <v>0</v>
      </c>
      <c r="CA23" s="65">
        <f t="shared" si="25"/>
        <v>0</v>
      </c>
      <c r="CB23" s="77">
        <f t="shared" si="48"/>
        <v>0</v>
      </c>
      <c r="CC23" s="65">
        <v>0</v>
      </c>
      <c r="CD23" s="65">
        <f t="shared" si="26"/>
        <v>0</v>
      </c>
      <c r="CE23" s="77">
        <f t="shared" si="49"/>
        <v>0</v>
      </c>
      <c r="CF23" s="65">
        <v>0</v>
      </c>
      <c r="CG23" s="58">
        <f t="shared" si="27"/>
        <v>0</v>
      </c>
      <c r="CH23" s="77">
        <f t="shared" si="50"/>
        <v>0</v>
      </c>
      <c r="CI23" s="92"/>
      <c r="CJ23" s="92"/>
      <c r="CK23" s="6" t="s">
        <v>32</v>
      </c>
      <c r="CL23" s="88">
        <v>3</v>
      </c>
      <c r="CM23" s="86">
        <f t="shared" si="51"/>
        <v>3</v>
      </c>
      <c r="CN23" s="40">
        <v>1</v>
      </c>
      <c r="CO23" s="32">
        <v>1</v>
      </c>
      <c r="CP23" s="32">
        <f t="shared" si="52"/>
        <v>0</v>
      </c>
      <c r="CQ23" s="32">
        <v>1</v>
      </c>
      <c r="CR23" s="32">
        <v>0</v>
      </c>
      <c r="CS23" s="42">
        <v>5</v>
      </c>
      <c r="CT23" s="42">
        <v>2</v>
      </c>
      <c r="CU23" s="32">
        <f t="shared" si="53"/>
        <v>0</v>
      </c>
      <c r="CV23" s="32">
        <f t="shared" si="54"/>
        <v>1</v>
      </c>
      <c r="CW23" s="32">
        <f t="shared" si="55"/>
        <v>0</v>
      </c>
      <c r="CX23" s="32">
        <f t="shared" si="56"/>
        <v>0</v>
      </c>
      <c r="CY23" s="32">
        <v>0</v>
      </c>
      <c r="CZ23" s="32">
        <v>0</v>
      </c>
      <c r="DA23" s="32">
        <v>1</v>
      </c>
      <c r="DB23" s="32">
        <v>0</v>
      </c>
      <c r="DC23" s="32">
        <v>0</v>
      </c>
      <c r="DD23" s="32">
        <v>0</v>
      </c>
      <c r="DE23" s="32">
        <v>0</v>
      </c>
      <c r="DF23" s="35">
        <v>0</v>
      </c>
      <c r="DG23" s="32">
        <v>0</v>
      </c>
      <c r="DH23" s="32">
        <v>0</v>
      </c>
      <c r="DI23" s="32">
        <v>0</v>
      </c>
      <c r="DJ23" s="32"/>
      <c r="DK23" s="32"/>
      <c r="DL23" s="32"/>
      <c r="DM23" s="32"/>
      <c r="DX23" s="11">
        <v>5</v>
      </c>
      <c r="DY23" s="9"/>
      <c r="DZ23" s="11">
        <v>5</v>
      </c>
      <c r="EA23" s="11"/>
      <c r="EB23" s="11"/>
      <c r="EC23" s="11"/>
      <c r="ED23" s="11"/>
      <c r="EE23" s="11"/>
      <c r="EF23" s="11"/>
      <c r="EG23" s="11">
        <v>5</v>
      </c>
    </row>
    <row r="24" spans="1:159">
      <c r="A24" s="51">
        <v>22</v>
      </c>
      <c r="B24" s="56">
        <f t="shared" si="28"/>
        <v>115</v>
      </c>
      <c r="C24" s="56"/>
      <c r="D24" s="56">
        <f>'Faculty Info'!E23*1000</f>
        <v>65000</v>
      </c>
      <c r="E24" s="56">
        <f>'Faculty Info'!F23</f>
        <v>800</v>
      </c>
      <c r="F24" s="56">
        <f t="shared" si="0"/>
        <v>65000</v>
      </c>
      <c r="G24" s="56">
        <f t="shared" si="29"/>
        <v>16250</v>
      </c>
      <c r="H24" s="56"/>
      <c r="I24" s="56"/>
      <c r="J24" s="45">
        <v>1</v>
      </c>
      <c r="K24" s="45">
        <f t="shared" si="1"/>
        <v>1</v>
      </c>
      <c r="L24" s="68">
        <f t="shared" si="2"/>
        <v>0</v>
      </c>
      <c r="M24" s="45"/>
      <c r="N24" s="42">
        <v>0</v>
      </c>
      <c r="O24" s="36">
        <f t="shared" si="3"/>
        <v>0</v>
      </c>
      <c r="P24" s="72">
        <f t="shared" si="4"/>
        <v>0</v>
      </c>
      <c r="Q24" s="52"/>
      <c r="R24" s="51">
        <f t="shared" si="30"/>
        <v>0</v>
      </c>
      <c r="S24" s="51">
        <f t="shared" si="5"/>
        <v>1</v>
      </c>
      <c r="T24" s="68">
        <f t="shared" si="6"/>
        <v>50</v>
      </c>
      <c r="U24" s="51"/>
      <c r="V24" s="51">
        <f>'Faculty Info'!I23</f>
        <v>1</v>
      </c>
      <c r="W24" s="51">
        <f t="shared" si="7"/>
        <v>2</v>
      </c>
      <c r="X24" s="68">
        <f t="shared" si="8"/>
        <v>0</v>
      </c>
      <c r="Y24" s="51"/>
      <c r="Z24" s="38">
        <f>'Faculty Info'!H23</f>
        <v>5</v>
      </c>
      <c r="AA24" s="38">
        <f t="shared" si="9"/>
        <v>2.5</v>
      </c>
      <c r="AB24" s="72">
        <f t="shared" si="31"/>
        <v>0</v>
      </c>
      <c r="AC24" s="99"/>
      <c r="AD24" s="109">
        <f>'Faculty Info'!J23</f>
        <v>1.5</v>
      </c>
      <c r="AE24" s="111">
        <f t="shared" si="57"/>
        <v>2.5</v>
      </c>
      <c r="AF24" s="112">
        <f t="shared" si="10"/>
        <v>0</v>
      </c>
      <c r="AG24" s="110"/>
      <c r="AH24" s="86">
        <f t="shared" si="11"/>
        <v>0</v>
      </c>
      <c r="AI24" s="86">
        <f t="shared" si="32"/>
        <v>3</v>
      </c>
      <c r="AJ24" s="104">
        <f t="shared" si="33"/>
        <v>0</v>
      </c>
      <c r="AK24" s="99"/>
      <c r="AL24" s="99">
        <f t="shared" si="12"/>
        <v>0</v>
      </c>
      <c r="AM24" s="86">
        <f t="shared" si="34"/>
        <v>4</v>
      </c>
      <c r="AN24" s="104">
        <f t="shared" si="35"/>
        <v>0</v>
      </c>
      <c r="AO24" s="99"/>
      <c r="AP24" s="99">
        <f t="shared" si="13"/>
        <v>2</v>
      </c>
      <c r="AQ24" s="86">
        <f t="shared" si="36"/>
        <v>3</v>
      </c>
      <c r="AR24" s="104">
        <f t="shared" si="37"/>
        <v>0</v>
      </c>
      <c r="AS24" s="99"/>
      <c r="AT24" s="99">
        <f t="shared" si="14"/>
        <v>1</v>
      </c>
      <c r="AU24" s="86">
        <f t="shared" si="38"/>
        <v>4</v>
      </c>
      <c r="AV24" s="104">
        <f t="shared" si="39"/>
        <v>0</v>
      </c>
      <c r="AW24" s="99"/>
      <c r="AX24" s="36">
        <f>'Faculty Info'!E23</f>
        <v>65</v>
      </c>
      <c r="AY24" s="60">
        <f t="shared" si="15"/>
        <v>2.5</v>
      </c>
      <c r="AZ24" s="75">
        <f t="shared" si="58"/>
        <v>65</v>
      </c>
      <c r="BA24" s="58"/>
      <c r="BB24" s="65">
        <v>0</v>
      </c>
      <c r="BC24" s="65">
        <f t="shared" si="17"/>
        <v>0</v>
      </c>
      <c r="BD24" s="77">
        <f t="shared" si="40"/>
        <v>0</v>
      </c>
      <c r="BE24" s="65">
        <v>0</v>
      </c>
      <c r="BF24" s="65">
        <f t="shared" si="18"/>
        <v>0</v>
      </c>
      <c r="BG24" s="77">
        <f t="shared" si="41"/>
        <v>0</v>
      </c>
      <c r="BH24" s="65">
        <v>0</v>
      </c>
      <c r="BI24" s="65">
        <f t="shared" si="19"/>
        <v>0</v>
      </c>
      <c r="BJ24" s="77">
        <f t="shared" si="42"/>
        <v>0</v>
      </c>
      <c r="BK24" s="65">
        <v>0</v>
      </c>
      <c r="BL24" s="65">
        <f t="shared" si="20"/>
        <v>0</v>
      </c>
      <c r="BM24" s="77">
        <f t="shared" si="43"/>
        <v>0</v>
      </c>
      <c r="BN24" s="65">
        <v>0</v>
      </c>
      <c r="BO24" s="65">
        <f t="shared" si="21"/>
        <v>0</v>
      </c>
      <c r="BP24" s="77">
        <f t="shared" si="44"/>
        <v>0</v>
      </c>
      <c r="BQ24" s="65">
        <v>1</v>
      </c>
      <c r="BR24" s="65">
        <f t="shared" si="22"/>
        <v>3</v>
      </c>
      <c r="BS24" s="77">
        <f t="shared" si="45"/>
        <v>0</v>
      </c>
      <c r="BT24" s="65">
        <v>0</v>
      </c>
      <c r="BU24" s="65">
        <f t="shared" si="23"/>
        <v>0</v>
      </c>
      <c r="BV24" s="77">
        <f t="shared" si="46"/>
        <v>0</v>
      </c>
      <c r="BW24" s="65">
        <v>0</v>
      </c>
      <c r="BX24" s="65">
        <f t="shared" si="24"/>
        <v>0</v>
      </c>
      <c r="BY24" s="77">
        <f t="shared" si="47"/>
        <v>0</v>
      </c>
      <c r="BZ24" s="65">
        <v>0</v>
      </c>
      <c r="CA24" s="65">
        <f t="shared" si="25"/>
        <v>0</v>
      </c>
      <c r="CB24" s="77">
        <f t="shared" si="48"/>
        <v>0</v>
      </c>
      <c r="CC24" s="65">
        <v>0</v>
      </c>
      <c r="CD24" s="65">
        <f t="shared" si="26"/>
        <v>0</v>
      </c>
      <c r="CE24" s="77">
        <f t="shared" si="49"/>
        <v>0</v>
      </c>
      <c r="CF24" s="65">
        <v>1</v>
      </c>
      <c r="CG24" s="58">
        <f t="shared" si="27"/>
        <v>0</v>
      </c>
      <c r="CH24" s="77">
        <f t="shared" si="50"/>
        <v>0</v>
      </c>
      <c r="CI24" s="92"/>
      <c r="CJ24" s="92"/>
      <c r="CK24" s="6" t="s">
        <v>11</v>
      </c>
      <c r="CL24" s="88">
        <v>2</v>
      </c>
      <c r="CM24" s="86">
        <f t="shared" si="51"/>
        <v>2</v>
      </c>
      <c r="CN24" s="40">
        <v>0.5</v>
      </c>
      <c r="CO24" s="32">
        <v>1</v>
      </c>
      <c r="CP24" s="32">
        <f t="shared" si="52"/>
        <v>0</v>
      </c>
      <c r="CQ24" s="32">
        <v>1</v>
      </c>
      <c r="CR24" s="32">
        <v>0</v>
      </c>
      <c r="CS24" s="42">
        <v>5</v>
      </c>
      <c r="CT24" s="42">
        <v>2</v>
      </c>
      <c r="CU24" s="32">
        <f t="shared" si="53"/>
        <v>0</v>
      </c>
      <c r="CV24" s="32">
        <f t="shared" si="54"/>
        <v>1</v>
      </c>
      <c r="CW24" s="32">
        <f t="shared" si="55"/>
        <v>0</v>
      </c>
      <c r="CX24" s="32">
        <f t="shared" si="56"/>
        <v>0</v>
      </c>
      <c r="CY24" s="32">
        <v>0</v>
      </c>
      <c r="CZ24" s="32">
        <v>0</v>
      </c>
      <c r="DA24" s="32">
        <v>1</v>
      </c>
      <c r="DB24" s="32">
        <v>0</v>
      </c>
      <c r="DC24" s="32">
        <v>0</v>
      </c>
      <c r="DD24" s="32">
        <v>0</v>
      </c>
      <c r="DE24" s="32">
        <v>0</v>
      </c>
      <c r="DF24" s="35">
        <v>0</v>
      </c>
      <c r="DG24" s="32">
        <v>0</v>
      </c>
      <c r="DH24" s="32">
        <v>0</v>
      </c>
      <c r="DI24" s="32">
        <v>0</v>
      </c>
      <c r="DJ24" s="32"/>
      <c r="DK24" s="32"/>
      <c r="DL24" s="32"/>
      <c r="DM24" s="32"/>
      <c r="DX24" s="11"/>
      <c r="DY24" s="9"/>
      <c r="DZ24" s="11"/>
      <c r="EA24" s="11"/>
      <c r="EB24" s="11"/>
      <c r="EC24" s="11"/>
      <c r="ED24" s="11"/>
      <c r="EE24" s="11"/>
      <c r="EF24" s="11"/>
      <c r="EG24" s="11"/>
    </row>
    <row r="25" spans="1:159">
      <c r="A25" s="51">
        <v>23</v>
      </c>
      <c r="B25" s="56">
        <f t="shared" si="28"/>
        <v>300</v>
      </c>
      <c r="C25" s="56"/>
      <c r="D25" s="56">
        <f>'Faculty Info'!E24*1000</f>
        <v>48000</v>
      </c>
      <c r="E25" s="56">
        <f>'Faculty Info'!F24</f>
        <v>600</v>
      </c>
      <c r="F25" s="56">
        <f t="shared" si="0"/>
        <v>51000</v>
      </c>
      <c r="G25" s="56">
        <f t="shared" si="29"/>
        <v>0</v>
      </c>
      <c r="H25" s="56"/>
      <c r="I25" s="56"/>
      <c r="J25" s="106">
        <v>1</v>
      </c>
      <c r="K25" s="45">
        <f t="shared" si="1"/>
        <v>0</v>
      </c>
      <c r="L25" s="68">
        <f t="shared" si="2"/>
        <v>0</v>
      </c>
      <c r="M25" s="45"/>
      <c r="N25" s="42">
        <v>1</v>
      </c>
      <c r="O25" s="36">
        <f t="shared" si="3"/>
        <v>1</v>
      </c>
      <c r="P25" s="72">
        <f t="shared" si="4"/>
        <v>0</v>
      </c>
      <c r="Q25" s="52"/>
      <c r="R25" s="51">
        <f t="shared" si="30"/>
        <v>0</v>
      </c>
      <c r="S25" s="51">
        <f t="shared" si="5"/>
        <v>1</v>
      </c>
      <c r="T25" s="68">
        <f t="shared" si="6"/>
        <v>50</v>
      </c>
      <c r="U25" s="51"/>
      <c r="V25" s="51">
        <f>'Faculty Info'!I24</f>
        <v>1</v>
      </c>
      <c r="W25" s="51">
        <f t="shared" si="7"/>
        <v>2</v>
      </c>
      <c r="X25" s="68">
        <f t="shared" si="8"/>
        <v>0</v>
      </c>
      <c r="Y25" s="51"/>
      <c r="Z25" s="38">
        <f>'Faculty Info'!H24</f>
        <v>2.5</v>
      </c>
      <c r="AA25" s="38">
        <f t="shared" si="9"/>
        <v>3</v>
      </c>
      <c r="AB25" s="72">
        <f t="shared" si="31"/>
        <v>250</v>
      </c>
      <c r="AC25" s="99"/>
      <c r="AD25" s="109">
        <f>'Faculty Info'!J24</f>
        <v>3</v>
      </c>
      <c r="AE25" s="111">
        <f t="shared" si="57"/>
        <v>0</v>
      </c>
      <c r="AF25" s="112">
        <f t="shared" si="10"/>
        <v>0</v>
      </c>
      <c r="AG25" s="110"/>
      <c r="AH25" s="86">
        <f t="shared" si="11"/>
        <v>1</v>
      </c>
      <c r="AI25" s="86">
        <f t="shared" si="32"/>
        <v>3</v>
      </c>
      <c r="AJ25" s="104">
        <f t="shared" si="33"/>
        <v>0</v>
      </c>
      <c r="AK25" s="99"/>
      <c r="AL25" s="99">
        <f t="shared" si="12"/>
        <v>0</v>
      </c>
      <c r="AM25" s="86">
        <f t="shared" si="34"/>
        <v>4</v>
      </c>
      <c r="AN25" s="104">
        <f t="shared" si="35"/>
        <v>0</v>
      </c>
      <c r="AO25" s="99"/>
      <c r="AP25" s="99">
        <f t="shared" si="13"/>
        <v>2</v>
      </c>
      <c r="AQ25" s="86">
        <f t="shared" si="36"/>
        <v>3</v>
      </c>
      <c r="AR25" s="104">
        <f t="shared" si="37"/>
        <v>0</v>
      </c>
      <c r="AS25" s="99"/>
      <c r="AT25" s="99">
        <f t="shared" si="14"/>
        <v>0</v>
      </c>
      <c r="AU25" s="86">
        <f t="shared" si="38"/>
        <v>4</v>
      </c>
      <c r="AV25" s="104">
        <f t="shared" si="39"/>
        <v>0</v>
      </c>
      <c r="AW25" s="99"/>
      <c r="AX25" s="36">
        <f>'Faculty Info'!E24</f>
        <v>48</v>
      </c>
      <c r="AY25" s="60">
        <f t="shared" si="15"/>
        <v>0</v>
      </c>
      <c r="AZ25" s="75">
        <f t="shared" si="58"/>
        <v>0</v>
      </c>
      <c r="BA25" s="58"/>
      <c r="BB25" s="65">
        <v>0</v>
      </c>
      <c r="BC25" s="65">
        <f t="shared" si="17"/>
        <v>0</v>
      </c>
      <c r="BD25" s="77">
        <f t="shared" si="40"/>
        <v>0</v>
      </c>
      <c r="BE25" s="65">
        <v>0</v>
      </c>
      <c r="BF25" s="65">
        <f t="shared" si="18"/>
        <v>0</v>
      </c>
      <c r="BG25" s="77">
        <f t="shared" si="41"/>
        <v>0</v>
      </c>
      <c r="BH25" s="65">
        <v>0</v>
      </c>
      <c r="BI25" s="65">
        <f t="shared" si="19"/>
        <v>0</v>
      </c>
      <c r="BJ25" s="77">
        <f t="shared" si="42"/>
        <v>0</v>
      </c>
      <c r="BK25" s="65">
        <v>1</v>
      </c>
      <c r="BL25" s="65">
        <f t="shared" si="20"/>
        <v>3</v>
      </c>
      <c r="BM25" s="77">
        <f t="shared" si="43"/>
        <v>0</v>
      </c>
      <c r="BN25" s="65">
        <v>0</v>
      </c>
      <c r="BO25" s="65">
        <f t="shared" si="21"/>
        <v>0</v>
      </c>
      <c r="BP25" s="77">
        <f t="shared" si="44"/>
        <v>0</v>
      </c>
      <c r="BQ25" s="65">
        <v>0</v>
      </c>
      <c r="BR25" s="65">
        <f t="shared" si="22"/>
        <v>0</v>
      </c>
      <c r="BS25" s="77">
        <f t="shared" si="45"/>
        <v>0</v>
      </c>
      <c r="BT25" s="65">
        <v>0</v>
      </c>
      <c r="BU25" s="65">
        <f t="shared" si="23"/>
        <v>0</v>
      </c>
      <c r="BV25" s="77">
        <f t="shared" si="46"/>
        <v>0</v>
      </c>
      <c r="BW25" s="65">
        <v>0</v>
      </c>
      <c r="BX25" s="65">
        <f t="shared" si="24"/>
        <v>0</v>
      </c>
      <c r="BY25" s="77">
        <f t="shared" si="47"/>
        <v>0</v>
      </c>
      <c r="BZ25" s="65">
        <v>1</v>
      </c>
      <c r="CA25" s="65">
        <f t="shared" si="25"/>
        <v>0</v>
      </c>
      <c r="CB25" s="77">
        <f t="shared" si="48"/>
        <v>0</v>
      </c>
      <c r="CC25" s="65">
        <v>0</v>
      </c>
      <c r="CD25" s="65">
        <f t="shared" si="26"/>
        <v>0</v>
      </c>
      <c r="CE25" s="77">
        <f t="shared" si="49"/>
        <v>0</v>
      </c>
      <c r="CF25" s="65">
        <v>1</v>
      </c>
      <c r="CG25" s="58">
        <f t="shared" si="27"/>
        <v>0</v>
      </c>
      <c r="CH25" s="77">
        <f t="shared" si="50"/>
        <v>0</v>
      </c>
      <c r="CI25" s="92"/>
      <c r="CJ25" s="92"/>
      <c r="CK25" s="6" t="s">
        <v>33</v>
      </c>
      <c r="CL25" s="88">
        <v>14</v>
      </c>
      <c r="CM25" s="86">
        <f t="shared" si="51"/>
        <v>14</v>
      </c>
      <c r="CN25" s="40">
        <v>1</v>
      </c>
      <c r="CO25" s="32">
        <v>1</v>
      </c>
      <c r="CP25" s="32">
        <f t="shared" si="52"/>
        <v>0</v>
      </c>
      <c r="CQ25" s="32">
        <v>1</v>
      </c>
      <c r="CR25" s="32">
        <v>0</v>
      </c>
      <c r="CS25" s="42">
        <v>5</v>
      </c>
      <c r="CT25" s="42">
        <v>2</v>
      </c>
      <c r="CU25" s="32">
        <f t="shared" si="53"/>
        <v>0</v>
      </c>
      <c r="CV25" s="32">
        <f t="shared" si="54"/>
        <v>1</v>
      </c>
      <c r="CW25" s="32">
        <f t="shared" si="55"/>
        <v>0</v>
      </c>
      <c r="CX25" s="32">
        <f t="shared" si="56"/>
        <v>0</v>
      </c>
      <c r="CY25" s="32">
        <v>1</v>
      </c>
      <c r="CZ25" s="32">
        <v>0</v>
      </c>
      <c r="DA25" s="32">
        <v>0</v>
      </c>
      <c r="DB25" s="32">
        <v>0</v>
      </c>
      <c r="DC25" s="32">
        <v>0</v>
      </c>
      <c r="DD25" s="32">
        <v>0</v>
      </c>
      <c r="DE25" s="32">
        <v>0</v>
      </c>
      <c r="DF25" s="35">
        <v>0</v>
      </c>
      <c r="DG25" s="32">
        <v>0</v>
      </c>
      <c r="DH25" s="32">
        <v>0</v>
      </c>
      <c r="DI25" s="32">
        <v>0</v>
      </c>
      <c r="DJ25" s="32"/>
      <c r="DK25" s="32"/>
      <c r="DL25" s="32"/>
      <c r="DM25" s="32"/>
      <c r="DX25" s="11"/>
      <c r="DY25" s="9"/>
      <c r="DZ25" s="11"/>
      <c r="EA25" s="11"/>
      <c r="EB25" s="11"/>
      <c r="EC25" s="11"/>
      <c r="ED25" s="11"/>
      <c r="EE25" s="11"/>
      <c r="EF25" s="11"/>
      <c r="EG25" s="11"/>
    </row>
    <row r="26" spans="1:159">
      <c r="A26" s="51">
        <v>24</v>
      </c>
      <c r="B26" s="56">
        <f t="shared" si="28"/>
        <v>200</v>
      </c>
      <c r="C26" s="56"/>
      <c r="D26" s="56">
        <f>'Faculty Info'!E25*1000</f>
        <v>90000</v>
      </c>
      <c r="E26" s="56">
        <f>'Faculty Info'!F25</f>
        <v>1000</v>
      </c>
      <c r="F26" s="56">
        <f t="shared" si="0"/>
        <v>90000</v>
      </c>
      <c r="G26" s="56">
        <f t="shared" si="29"/>
        <v>0</v>
      </c>
      <c r="H26" s="56"/>
      <c r="I26" s="56"/>
      <c r="J26" s="45">
        <v>1</v>
      </c>
      <c r="K26" s="45">
        <f t="shared" si="1"/>
        <v>1</v>
      </c>
      <c r="L26" s="68">
        <f t="shared" si="2"/>
        <v>0</v>
      </c>
      <c r="M26" s="45"/>
      <c r="N26" s="42">
        <v>0</v>
      </c>
      <c r="O26" s="36">
        <f t="shared" si="3"/>
        <v>0</v>
      </c>
      <c r="P26" s="72">
        <f t="shared" si="4"/>
        <v>0</v>
      </c>
      <c r="Q26" s="52"/>
      <c r="R26" s="51">
        <f t="shared" si="30"/>
        <v>0</v>
      </c>
      <c r="S26" s="51">
        <f t="shared" si="5"/>
        <v>4</v>
      </c>
      <c r="T26" s="68">
        <f t="shared" si="6"/>
        <v>200</v>
      </c>
      <c r="U26" s="51"/>
      <c r="V26" s="51">
        <f>'Faculty Info'!I25</f>
        <v>1</v>
      </c>
      <c r="W26" s="51">
        <f t="shared" si="7"/>
        <v>1</v>
      </c>
      <c r="X26" s="68">
        <f t="shared" si="8"/>
        <v>0</v>
      </c>
      <c r="Y26" s="51"/>
      <c r="Z26" s="38">
        <f>'Faculty Info'!H25</f>
        <v>5</v>
      </c>
      <c r="AA26" s="38">
        <f t="shared" si="9"/>
        <v>5</v>
      </c>
      <c r="AB26" s="72">
        <f t="shared" si="31"/>
        <v>0</v>
      </c>
      <c r="AC26" s="99"/>
      <c r="AD26" s="109">
        <f>'Faculty Info'!J25</f>
        <v>3</v>
      </c>
      <c r="AE26" s="111">
        <f t="shared" si="57"/>
        <v>0</v>
      </c>
      <c r="AF26" s="112">
        <f t="shared" si="10"/>
        <v>0</v>
      </c>
      <c r="AG26" s="110"/>
      <c r="AH26" s="86">
        <f t="shared" si="11"/>
        <v>1</v>
      </c>
      <c r="AI26" s="86">
        <f t="shared" si="32"/>
        <v>3</v>
      </c>
      <c r="AJ26" s="104">
        <f t="shared" si="33"/>
        <v>0</v>
      </c>
      <c r="AK26" s="99"/>
      <c r="AL26" s="99">
        <f t="shared" si="12"/>
        <v>2</v>
      </c>
      <c r="AM26" s="86">
        <f t="shared" si="34"/>
        <v>4</v>
      </c>
      <c r="AN26" s="104">
        <f t="shared" si="35"/>
        <v>0</v>
      </c>
      <c r="AO26" s="99"/>
      <c r="AP26" s="99">
        <f t="shared" si="13"/>
        <v>2</v>
      </c>
      <c r="AQ26" s="86">
        <f t="shared" si="36"/>
        <v>3</v>
      </c>
      <c r="AR26" s="104">
        <f t="shared" si="37"/>
        <v>0</v>
      </c>
      <c r="AS26" s="99"/>
      <c r="AT26" s="99">
        <f t="shared" si="14"/>
        <v>0</v>
      </c>
      <c r="AU26" s="86">
        <f t="shared" si="38"/>
        <v>4</v>
      </c>
      <c r="AV26" s="104">
        <f t="shared" si="39"/>
        <v>0</v>
      </c>
      <c r="AW26" s="99"/>
      <c r="AX26" s="36">
        <f>'Faculty Info'!E25</f>
        <v>90</v>
      </c>
      <c r="AY26" s="60">
        <f t="shared" si="15"/>
        <v>0</v>
      </c>
      <c r="AZ26" s="75">
        <f t="shared" si="58"/>
        <v>0</v>
      </c>
      <c r="BA26" s="58"/>
      <c r="BB26" s="65">
        <v>0</v>
      </c>
      <c r="BC26" s="65">
        <f t="shared" si="17"/>
        <v>0</v>
      </c>
      <c r="BD26" s="77">
        <f t="shared" si="40"/>
        <v>0</v>
      </c>
      <c r="BE26" s="65">
        <v>1</v>
      </c>
      <c r="BF26" s="65">
        <f t="shared" si="18"/>
        <v>3</v>
      </c>
      <c r="BG26" s="77">
        <f t="shared" si="41"/>
        <v>0</v>
      </c>
      <c r="BH26" s="65">
        <v>0</v>
      </c>
      <c r="BI26" s="65">
        <f t="shared" si="19"/>
        <v>0</v>
      </c>
      <c r="BJ26" s="77">
        <f t="shared" si="42"/>
        <v>0</v>
      </c>
      <c r="BK26" s="65">
        <v>0</v>
      </c>
      <c r="BL26" s="65">
        <f t="shared" si="20"/>
        <v>0</v>
      </c>
      <c r="BM26" s="77">
        <f t="shared" si="43"/>
        <v>0</v>
      </c>
      <c r="BN26" s="65">
        <v>0</v>
      </c>
      <c r="BO26" s="65">
        <f t="shared" si="21"/>
        <v>0</v>
      </c>
      <c r="BP26" s="77">
        <f t="shared" si="44"/>
        <v>0</v>
      </c>
      <c r="BQ26" s="65">
        <v>0</v>
      </c>
      <c r="BR26" s="65">
        <f t="shared" si="22"/>
        <v>0</v>
      </c>
      <c r="BS26" s="77">
        <f t="shared" si="45"/>
        <v>0</v>
      </c>
      <c r="BT26" s="65">
        <v>1</v>
      </c>
      <c r="BU26" s="65">
        <f t="shared" si="23"/>
        <v>2</v>
      </c>
      <c r="BV26" s="77">
        <f t="shared" si="46"/>
        <v>0</v>
      </c>
      <c r="BW26" s="65">
        <v>0</v>
      </c>
      <c r="BX26" s="65">
        <f t="shared" si="24"/>
        <v>0</v>
      </c>
      <c r="BY26" s="77">
        <f t="shared" si="47"/>
        <v>0</v>
      </c>
      <c r="BZ26" s="65">
        <v>0</v>
      </c>
      <c r="CA26" s="65">
        <f t="shared" si="25"/>
        <v>0</v>
      </c>
      <c r="CB26" s="77">
        <f t="shared" si="48"/>
        <v>0</v>
      </c>
      <c r="CC26" s="65">
        <v>0</v>
      </c>
      <c r="CD26" s="65">
        <f t="shared" si="26"/>
        <v>0</v>
      </c>
      <c r="CE26" s="77">
        <f t="shared" si="49"/>
        <v>0</v>
      </c>
      <c r="CF26" s="65">
        <v>0</v>
      </c>
      <c r="CG26" s="58">
        <f t="shared" si="27"/>
        <v>0</v>
      </c>
      <c r="CH26" s="77">
        <f t="shared" si="50"/>
        <v>0</v>
      </c>
      <c r="CI26" s="92"/>
      <c r="CJ26" s="92"/>
      <c r="CK26" s="6" t="s">
        <v>34</v>
      </c>
      <c r="CL26" s="88">
        <v>34</v>
      </c>
      <c r="CM26" s="86">
        <f t="shared" si="51"/>
        <v>34</v>
      </c>
      <c r="CN26" s="40">
        <v>1</v>
      </c>
      <c r="CO26" s="32">
        <v>1</v>
      </c>
      <c r="CP26" s="32">
        <f t="shared" si="52"/>
        <v>0</v>
      </c>
      <c r="CQ26" s="32">
        <v>1</v>
      </c>
      <c r="CR26" s="32">
        <v>0</v>
      </c>
      <c r="CS26" s="42">
        <v>5</v>
      </c>
      <c r="CT26" s="42">
        <v>2</v>
      </c>
      <c r="CU26" s="32">
        <f t="shared" si="53"/>
        <v>0</v>
      </c>
      <c r="CV26" s="32">
        <f t="shared" si="54"/>
        <v>1</v>
      </c>
      <c r="CW26" s="32">
        <f t="shared" si="55"/>
        <v>0</v>
      </c>
      <c r="CX26" s="32">
        <f t="shared" si="56"/>
        <v>0</v>
      </c>
      <c r="CY26" s="32">
        <v>0</v>
      </c>
      <c r="CZ26" s="32">
        <v>0</v>
      </c>
      <c r="DA26" s="32">
        <v>0</v>
      </c>
      <c r="DB26" s="32">
        <v>0</v>
      </c>
      <c r="DC26" s="32">
        <v>0</v>
      </c>
      <c r="DD26" s="32">
        <v>1</v>
      </c>
      <c r="DE26" s="32">
        <v>0</v>
      </c>
      <c r="DF26" s="35">
        <v>0</v>
      </c>
      <c r="DG26" s="32">
        <v>0</v>
      </c>
      <c r="DH26" s="32">
        <v>0</v>
      </c>
      <c r="DI26" s="32">
        <v>0</v>
      </c>
      <c r="DJ26" s="32"/>
      <c r="DK26" s="32"/>
      <c r="DL26" s="32"/>
      <c r="DM26" s="32"/>
      <c r="DX26" s="11"/>
      <c r="DY26" s="9"/>
      <c r="DZ26" s="11"/>
      <c r="EA26" s="11"/>
      <c r="EB26" s="11"/>
      <c r="EC26" s="11"/>
      <c r="ED26" s="11"/>
      <c r="EE26" s="11"/>
      <c r="EF26" s="11"/>
      <c r="EG26" s="11"/>
    </row>
    <row r="27" spans="1:159">
      <c r="A27" s="51">
        <v>25</v>
      </c>
      <c r="B27" s="56">
        <f t="shared" si="28"/>
        <v>500</v>
      </c>
      <c r="C27" s="56"/>
      <c r="D27" s="56">
        <f>'Faculty Info'!E26*1000</f>
        <v>90000</v>
      </c>
      <c r="E27" s="56">
        <f>'Faculty Info'!F26</f>
        <v>1000</v>
      </c>
      <c r="F27" s="56">
        <f t="shared" si="0"/>
        <v>100000</v>
      </c>
      <c r="G27" s="56">
        <f t="shared" si="29"/>
        <v>0</v>
      </c>
      <c r="H27" s="56"/>
      <c r="I27" s="56"/>
      <c r="J27" s="45">
        <v>1</v>
      </c>
      <c r="K27" s="45">
        <f t="shared" si="1"/>
        <v>1</v>
      </c>
      <c r="L27" s="68">
        <f t="shared" si="2"/>
        <v>0</v>
      </c>
      <c r="M27" s="45"/>
      <c r="N27" s="42">
        <v>1</v>
      </c>
      <c r="O27" s="36">
        <f t="shared" si="3"/>
        <v>0</v>
      </c>
      <c r="P27" s="72">
        <f t="shared" si="4"/>
        <v>0</v>
      </c>
      <c r="Q27" s="52"/>
      <c r="R27" s="51">
        <f t="shared" si="30"/>
        <v>1</v>
      </c>
      <c r="S27" s="51">
        <f t="shared" si="5"/>
        <v>5</v>
      </c>
      <c r="T27" s="68">
        <f t="shared" si="6"/>
        <v>0</v>
      </c>
      <c r="U27" s="51"/>
      <c r="V27" s="51">
        <f>'Faculty Info'!I26</f>
        <v>0</v>
      </c>
      <c r="W27" s="51">
        <f t="shared" si="7"/>
        <v>0</v>
      </c>
      <c r="X27" s="68">
        <f t="shared" si="8"/>
        <v>0</v>
      </c>
      <c r="Y27" s="51"/>
      <c r="Z27" s="38">
        <f>'Faculty Info'!H26</f>
        <v>4</v>
      </c>
      <c r="AA27" s="38">
        <f t="shared" si="9"/>
        <v>5</v>
      </c>
      <c r="AB27" s="72">
        <f t="shared" si="31"/>
        <v>500</v>
      </c>
      <c r="AC27" s="99"/>
      <c r="AD27" s="109">
        <f>'Faculty Info'!J26</f>
        <v>3</v>
      </c>
      <c r="AE27" s="111">
        <f t="shared" si="57"/>
        <v>0</v>
      </c>
      <c r="AF27" s="112">
        <f t="shared" si="10"/>
        <v>0</v>
      </c>
      <c r="AG27" s="110"/>
      <c r="AH27" s="86">
        <f t="shared" si="11"/>
        <v>1</v>
      </c>
      <c r="AI27" s="86">
        <f t="shared" si="32"/>
        <v>3</v>
      </c>
      <c r="AJ27" s="104">
        <f t="shared" si="33"/>
        <v>0</v>
      </c>
      <c r="AK27" s="99"/>
      <c r="AL27" s="99">
        <f t="shared" si="12"/>
        <v>3</v>
      </c>
      <c r="AM27" s="86">
        <f t="shared" si="34"/>
        <v>4</v>
      </c>
      <c r="AN27" s="104">
        <f t="shared" si="35"/>
        <v>0</v>
      </c>
      <c r="AO27" s="99"/>
      <c r="AP27" s="99">
        <f t="shared" si="13"/>
        <v>1</v>
      </c>
      <c r="AQ27" s="86">
        <f t="shared" si="36"/>
        <v>3</v>
      </c>
      <c r="AR27" s="104">
        <f t="shared" si="37"/>
        <v>0</v>
      </c>
      <c r="AS27" s="99"/>
      <c r="AT27" s="99">
        <f t="shared" si="14"/>
        <v>0</v>
      </c>
      <c r="AU27" s="86">
        <f t="shared" si="38"/>
        <v>4</v>
      </c>
      <c r="AV27" s="104">
        <f t="shared" si="39"/>
        <v>0</v>
      </c>
      <c r="AW27" s="99"/>
      <c r="AX27" s="36">
        <f>'Faculty Info'!E26</f>
        <v>90</v>
      </c>
      <c r="AY27" s="60">
        <f t="shared" si="15"/>
        <v>0</v>
      </c>
      <c r="AZ27" s="75">
        <f t="shared" si="58"/>
        <v>0</v>
      </c>
      <c r="BA27" s="58"/>
      <c r="BB27" s="65">
        <v>1</v>
      </c>
      <c r="BC27" s="65">
        <f t="shared" si="17"/>
        <v>5</v>
      </c>
      <c r="BD27" s="77">
        <f t="shared" si="40"/>
        <v>0</v>
      </c>
      <c r="BE27" s="65">
        <v>0</v>
      </c>
      <c r="BF27" s="65">
        <f t="shared" si="18"/>
        <v>0</v>
      </c>
      <c r="BG27" s="77">
        <f t="shared" si="41"/>
        <v>0</v>
      </c>
      <c r="BH27" s="65">
        <v>1</v>
      </c>
      <c r="BI27" s="65">
        <f t="shared" si="19"/>
        <v>0</v>
      </c>
      <c r="BJ27" s="77">
        <f t="shared" si="42"/>
        <v>0</v>
      </c>
      <c r="BK27" s="65">
        <v>0</v>
      </c>
      <c r="BL27" s="65">
        <f t="shared" si="20"/>
        <v>0</v>
      </c>
      <c r="BM27" s="77">
        <f t="shared" si="43"/>
        <v>0</v>
      </c>
      <c r="BN27" s="65">
        <v>0</v>
      </c>
      <c r="BO27" s="65">
        <f t="shared" si="21"/>
        <v>0</v>
      </c>
      <c r="BP27" s="77">
        <f t="shared" si="44"/>
        <v>0</v>
      </c>
      <c r="BQ27" s="65">
        <v>1</v>
      </c>
      <c r="BR27" s="65">
        <f t="shared" si="22"/>
        <v>0</v>
      </c>
      <c r="BS27" s="77">
        <f t="shared" si="45"/>
        <v>0</v>
      </c>
      <c r="BT27" s="65">
        <v>0</v>
      </c>
      <c r="BU27" s="65">
        <f t="shared" si="23"/>
        <v>0</v>
      </c>
      <c r="BV27" s="77">
        <f t="shared" si="46"/>
        <v>0</v>
      </c>
      <c r="BW27" s="65">
        <v>0</v>
      </c>
      <c r="BX27" s="65">
        <f t="shared" si="24"/>
        <v>0</v>
      </c>
      <c r="BY27" s="77">
        <f t="shared" si="47"/>
        <v>0</v>
      </c>
      <c r="BZ27" s="65">
        <v>0</v>
      </c>
      <c r="CA27" s="65">
        <f t="shared" si="25"/>
        <v>0</v>
      </c>
      <c r="CB27" s="77">
        <f t="shared" si="48"/>
        <v>0</v>
      </c>
      <c r="CC27" s="65">
        <v>0</v>
      </c>
      <c r="CD27" s="65">
        <f t="shared" si="26"/>
        <v>0</v>
      </c>
      <c r="CE27" s="77">
        <f t="shared" si="49"/>
        <v>0</v>
      </c>
      <c r="CF27" s="65">
        <v>0</v>
      </c>
      <c r="CG27" s="58">
        <f t="shared" si="27"/>
        <v>0</v>
      </c>
      <c r="CH27" s="77">
        <f t="shared" si="50"/>
        <v>0</v>
      </c>
      <c r="CI27" s="92"/>
      <c r="CJ27" s="92"/>
      <c r="CK27" s="6" t="s">
        <v>35</v>
      </c>
      <c r="CL27" s="88">
        <v>12</v>
      </c>
      <c r="CM27" s="86">
        <f t="shared" si="51"/>
        <v>12</v>
      </c>
      <c r="CN27" s="40">
        <v>0.5</v>
      </c>
      <c r="CO27" s="32">
        <v>1</v>
      </c>
      <c r="CP27" s="32">
        <f t="shared" si="52"/>
        <v>0</v>
      </c>
      <c r="CQ27" s="32">
        <v>1</v>
      </c>
      <c r="CR27" s="32">
        <v>0</v>
      </c>
      <c r="CS27" s="42">
        <v>5</v>
      </c>
      <c r="CT27" s="42">
        <v>2</v>
      </c>
      <c r="CU27" s="32">
        <f t="shared" si="53"/>
        <v>0</v>
      </c>
      <c r="CV27" s="32">
        <f t="shared" si="54"/>
        <v>1</v>
      </c>
      <c r="CW27" s="32">
        <f t="shared" si="55"/>
        <v>0</v>
      </c>
      <c r="CX27" s="32">
        <f t="shared" si="56"/>
        <v>0</v>
      </c>
      <c r="CY27" s="32">
        <v>0</v>
      </c>
      <c r="CZ27" s="32">
        <v>0</v>
      </c>
      <c r="DA27" s="32">
        <v>1</v>
      </c>
      <c r="DB27" s="32">
        <v>0</v>
      </c>
      <c r="DC27" s="32">
        <v>0</v>
      </c>
      <c r="DD27" s="32">
        <v>0</v>
      </c>
      <c r="DE27" s="32">
        <v>0</v>
      </c>
      <c r="DF27" s="35">
        <v>0</v>
      </c>
      <c r="DG27" s="32">
        <v>0</v>
      </c>
      <c r="DH27" s="32">
        <v>0</v>
      </c>
      <c r="DI27" s="32">
        <v>0</v>
      </c>
      <c r="DJ27" s="32"/>
      <c r="DK27" s="32"/>
      <c r="DL27" s="32"/>
      <c r="DM27" s="32"/>
      <c r="DX27" s="11"/>
      <c r="DY27" s="9"/>
      <c r="DZ27" s="11"/>
      <c r="EA27" s="11"/>
      <c r="EB27" s="11"/>
      <c r="EC27" s="11"/>
      <c r="ED27" s="11"/>
      <c r="EE27" s="11"/>
      <c r="EF27" s="11"/>
      <c r="EG27" s="11"/>
    </row>
    <row r="28" spans="1:159">
      <c r="A28" s="51">
        <v>26</v>
      </c>
      <c r="B28" s="56">
        <f t="shared" si="28"/>
        <v>622</v>
      </c>
      <c r="C28" s="56"/>
      <c r="D28" s="56">
        <f>'Faculty Info'!E27*1000</f>
        <v>90000</v>
      </c>
      <c r="E28" s="56">
        <f>'Faculty Info'!F27</f>
        <v>1000</v>
      </c>
      <c r="F28" s="56">
        <f t="shared" si="0"/>
        <v>90000</v>
      </c>
      <c r="G28" s="56">
        <f t="shared" si="29"/>
        <v>22500</v>
      </c>
      <c r="H28" s="56"/>
      <c r="I28" s="56"/>
      <c r="J28" s="45">
        <v>1</v>
      </c>
      <c r="K28" s="45">
        <f t="shared" si="1"/>
        <v>1</v>
      </c>
      <c r="L28" s="68">
        <f t="shared" si="2"/>
        <v>0</v>
      </c>
      <c r="M28" s="45"/>
      <c r="N28" s="42">
        <v>1</v>
      </c>
      <c r="O28" s="36">
        <f t="shared" si="3"/>
        <v>0</v>
      </c>
      <c r="P28" s="72">
        <f t="shared" si="4"/>
        <v>0</v>
      </c>
      <c r="Q28" s="52"/>
      <c r="R28" s="51">
        <f t="shared" si="30"/>
        <v>0</v>
      </c>
      <c r="S28" s="51">
        <f t="shared" si="5"/>
        <v>1</v>
      </c>
      <c r="T28" s="68">
        <f t="shared" si="6"/>
        <v>50</v>
      </c>
      <c r="U28" s="51"/>
      <c r="V28" s="51">
        <f>'Faculty Info'!I27</f>
        <v>1</v>
      </c>
      <c r="W28" s="51">
        <f t="shared" si="7"/>
        <v>3</v>
      </c>
      <c r="X28" s="68">
        <f t="shared" si="8"/>
        <v>0</v>
      </c>
      <c r="Y28" s="51"/>
      <c r="Z28" s="38">
        <f>'Faculty Info'!H27</f>
        <v>4</v>
      </c>
      <c r="AA28" s="38">
        <f t="shared" si="9"/>
        <v>2</v>
      </c>
      <c r="AB28" s="72">
        <f t="shared" si="31"/>
        <v>0</v>
      </c>
      <c r="AC28" s="99"/>
      <c r="AD28" s="109">
        <f>'Faculty Info'!J27</f>
        <v>2</v>
      </c>
      <c r="AE28" s="111">
        <f t="shared" si="57"/>
        <v>2</v>
      </c>
      <c r="AF28" s="112">
        <f t="shared" si="10"/>
        <v>500</v>
      </c>
      <c r="AG28" s="110"/>
      <c r="AH28" s="86">
        <f t="shared" si="11"/>
        <v>2</v>
      </c>
      <c r="AI28" s="86">
        <f t="shared" si="32"/>
        <v>3</v>
      </c>
      <c r="AJ28" s="104">
        <f t="shared" si="33"/>
        <v>0</v>
      </c>
      <c r="AK28" s="99"/>
      <c r="AL28" s="99">
        <f t="shared" si="12"/>
        <v>0</v>
      </c>
      <c r="AM28" s="86">
        <f t="shared" si="34"/>
        <v>4</v>
      </c>
      <c r="AN28" s="104">
        <f t="shared" si="35"/>
        <v>0</v>
      </c>
      <c r="AO28" s="99"/>
      <c r="AP28" s="99">
        <f t="shared" si="13"/>
        <v>1</v>
      </c>
      <c r="AQ28" s="86">
        <f t="shared" si="36"/>
        <v>3</v>
      </c>
      <c r="AR28" s="104">
        <f t="shared" si="37"/>
        <v>0</v>
      </c>
      <c r="AS28" s="99"/>
      <c r="AT28" s="99">
        <f t="shared" si="14"/>
        <v>1</v>
      </c>
      <c r="AU28" s="86">
        <f t="shared" si="38"/>
        <v>4</v>
      </c>
      <c r="AV28" s="104">
        <f t="shared" si="39"/>
        <v>0</v>
      </c>
      <c r="AW28" s="99"/>
      <c r="AX28" s="36">
        <f>'Faculty Info'!E27</f>
        <v>90</v>
      </c>
      <c r="AY28" s="60">
        <f t="shared" si="15"/>
        <v>2</v>
      </c>
      <c r="AZ28" s="75">
        <f t="shared" si="58"/>
        <v>72</v>
      </c>
      <c r="BA28" s="58"/>
      <c r="BB28" s="65">
        <v>0</v>
      </c>
      <c r="BC28" s="65">
        <f t="shared" si="17"/>
        <v>0</v>
      </c>
      <c r="BD28" s="77">
        <f t="shared" si="40"/>
        <v>0</v>
      </c>
      <c r="BE28" s="65">
        <v>0</v>
      </c>
      <c r="BF28" s="65">
        <f t="shared" si="18"/>
        <v>0</v>
      </c>
      <c r="BG28" s="77">
        <f t="shared" si="41"/>
        <v>0</v>
      </c>
      <c r="BH28" s="65">
        <v>0</v>
      </c>
      <c r="BI28" s="65">
        <f t="shared" si="19"/>
        <v>0</v>
      </c>
      <c r="BJ28" s="77">
        <f t="shared" si="42"/>
        <v>0</v>
      </c>
      <c r="BK28" s="65">
        <v>0</v>
      </c>
      <c r="BL28" s="65">
        <f t="shared" si="20"/>
        <v>0</v>
      </c>
      <c r="BM28" s="77">
        <f t="shared" si="43"/>
        <v>0</v>
      </c>
      <c r="BN28" s="65">
        <v>1</v>
      </c>
      <c r="BO28" s="65">
        <f t="shared" si="21"/>
        <v>4</v>
      </c>
      <c r="BP28" s="77">
        <f t="shared" si="44"/>
        <v>0</v>
      </c>
      <c r="BQ28" s="65">
        <v>0</v>
      </c>
      <c r="BR28" s="65">
        <f t="shared" si="22"/>
        <v>0</v>
      </c>
      <c r="BS28" s="77">
        <f t="shared" si="45"/>
        <v>0</v>
      </c>
      <c r="BT28" s="65">
        <v>0</v>
      </c>
      <c r="BU28" s="65">
        <f t="shared" si="23"/>
        <v>0</v>
      </c>
      <c r="BV28" s="77">
        <f t="shared" si="46"/>
        <v>0</v>
      </c>
      <c r="BW28" s="65">
        <v>0</v>
      </c>
      <c r="BX28" s="65">
        <f t="shared" si="24"/>
        <v>0</v>
      </c>
      <c r="BY28" s="77">
        <f t="shared" si="47"/>
        <v>0</v>
      </c>
      <c r="BZ28" s="65">
        <v>0</v>
      </c>
      <c r="CA28" s="65">
        <f t="shared" si="25"/>
        <v>0</v>
      </c>
      <c r="CB28" s="77">
        <f t="shared" si="48"/>
        <v>0</v>
      </c>
      <c r="CC28" s="65">
        <v>0</v>
      </c>
      <c r="CD28" s="65">
        <f t="shared" si="26"/>
        <v>0</v>
      </c>
      <c r="CE28" s="77">
        <f t="shared" si="49"/>
        <v>0</v>
      </c>
      <c r="CF28" s="65">
        <v>0</v>
      </c>
      <c r="CG28" s="58">
        <f t="shared" si="27"/>
        <v>0</v>
      </c>
      <c r="CH28" s="77">
        <f t="shared" si="50"/>
        <v>0</v>
      </c>
      <c r="CI28" s="92"/>
      <c r="CJ28" s="92"/>
      <c r="CK28" s="6" t="s">
        <v>36</v>
      </c>
      <c r="CL28" s="88">
        <v>18</v>
      </c>
      <c r="CM28" s="86">
        <f t="shared" si="51"/>
        <v>18</v>
      </c>
      <c r="CN28" s="40">
        <v>1</v>
      </c>
      <c r="CO28" s="32">
        <v>1</v>
      </c>
      <c r="CP28" s="32">
        <f t="shared" si="52"/>
        <v>0</v>
      </c>
      <c r="CQ28" s="32">
        <v>1</v>
      </c>
      <c r="CR28" s="32">
        <v>0</v>
      </c>
      <c r="CS28" s="42">
        <v>5</v>
      </c>
      <c r="CT28" s="42">
        <v>2</v>
      </c>
      <c r="CU28" s="32">
        <f t="shared" si="53"/>
        <v>0</v>
      </c>
      <c r="CV28" s="32">
        <f t="shared" si="54"/>
        <v>1</v>
      </c>
      <c r="CW28" s="32">
        <f t="shared" si="55"/>
        <v>0</v>
      </c>
      <c r="CX28" s="32">
        <f t="shared" si="56"/>
        <v>0</v>
      </c>
      <c r="CY28" s="32">
        <v>0</v>
      </c>
      <c r="CZ28" s="32">
        <v>1</v>
      </c>
      <c r="DA28" s="32">
        <v>0</v>
      </c>
      <c r="DB28" s="32">
        <v>0</v>
      </c>
      <c r="DC28" s="32">
        <v>0</v>
      </c>
      <c r="DD28" s="32">
        <v>0</v>
      </c>
      <c r="DE28" s="32">
        <v>0</v>
      </c>
      <c r="DF28" s="35">
        <v>0</v>
      </c>
      <c r="DG28" s="32">
        <v>0</v>
      </c>
      <c r="DH28" s="32">
        <v>0</v>
      </c>
      <c r="DI28" s="32">
        <v>0</v>
      </c>
      <c r="DJ28" s="32"/>
      <c r="DK28" s="32"/>
      <c r="DL28" s="32"/>
      <c r="DM28" s="32"/>
      <c r="DX28" s="11">
        <v>5</v>
      </c>
      <c r="DY28" s="9"/>
      <c r="DZ28" s="11">
        <v>5</v>
      </c>
      <c r="EA28" s="11"/>
      <c r="EB28" s="11"/>
      <c r="EC28" s="11"/>
      <c r="ED28" s="11"/>
      <c r="EE28" s="11"/>
      <c r="EF28" s="11"/>
      <c r="EG28" s="11">
        <v>5</v>
      </c>
    </row>
    <row r="29" spans="1:159">
      <c r="A29" s="51">
        <v>27</v>
      </c>
      <c r="B29" s="56">
        <f t="shared" si="28"/>
        <v>122</v>
      </c>
      <c r="C29" s="56"/>
      <c r="D29" s="56">
        <f>'Faculty Info'!E28*1000</f>
        <v>60000</v>
      </c>
      <c r="E29" s="56">
        <f>'Faculty Info'!F28</f>
        <v>800</v>
      </c>
      <c r="F29" s="56">
        <f t="shared" si="0"/>
        <v>60000</v>
      </c>
      <c r="G29" s="56">
        <f t="shared" si="29"/>
        <v>18000</v>
      </c>
      <c r="H29" s="56"/>
      <c r="I29" s="56"/>
      <c r="J29" s="45">
        <v>1</v>
      </c>
      <c r="K29" s="45">
        <f t="shared" si="1"/>
        <v>1</v>
      </c>
      <c r="L29" s="68">
        <f t="shared" si="2"/>
        <v>0</v>
      </c>
      <c r="M29" s="45"/>
      <c r="N29" s="42">
        <v>1</v>
      </c>
      <c r="O29" s="36">
        <f t="shared" si="3"/>
        <v>0</v>
      </c>
      <c r="P29" s="72">
        <f t="shared" si="4"/>
        <v>0</v>
      </c>
      <c r="Q29" s="52"/>
      <c r="R29" s="51">
        <f t="shared" si="30"/>
        <v>0</v>
      </c>
      <c r="S29" s="51">
        <f t="shared" si="5"/>
        <v>1</v>
      </c>
      <c r="T29" s="68">
        <f t="shared" si="6"/>
        <v>50</v>
      </c>
      <c r="U29" s="51"/>
      <c r="V29" s="51">
        <f>'Faculty Info'!I28</f>
        <v>1</v>
      </c>
      <c r="W29" s="51">
        <f t="shared" si="7"/>
        <v>3</v>
      </c>
      <c r="X29" s="68">
        <f t="shared" si="8"/>
        <v>0</v>
      </c>
      <c r="Y29" s="51"/>
      <c r="Z29" s="38">
        <f>'Faculty Info'!H28</f>
        <v>5</v>
      </c>
      <c r="AA29" s="38">
        <f t="shared" si="9"/>
        <v>2</v>
      </c>
      <c r="AB29" s="72">
        <f t="shared" si="31"/>
        <v>0</v>
      </c>
      <c r="AC29" s="99"/>
      <c r="AD29" s="109">
        <f>'Faculty Info'!J28</f>
        <v>1.5</v>
      </c>
      <c r="AE29" s="111">
        <f t="shared" si="57"/>
        <v>3</v>
      </c>
      <c r="AF29" s="112">
        <f t="shared" si="10"/>
        <v>0</v>
      </c>
      <c r="AG29" s="110"/>
      <c r="AH29" s="86">
        <f t="shared" si="11"/>
        <v>0</v>
      </c>
      <c r="AI29" s="86">
        <f t="shared" si="32"/>
        <v>3</v>
      </c>
      <c r="AJ29" s="104">
        <f t="shared" si="33"/>
        <v>0</v>
      </c>
      <c r="AK29" s="99"/>
      <c r="AL29" s="99">
        <f t="shared" si="12"/>
        <v>0</v>
      </c>
      <c r="AM29" s="86">
        <f t="shared" si="34"/>
        <v>4</v>
      </c>
      <c r="AN29" s="104">
        <f t="shared" si="35"/>
        <v>0</v>
      </c>
      <c r="AO29" s="99"/>
      <c r="AP29" s="99">
        <f t="shared" si="13"/>
        <v>2</v>
      </c>
      <c r="AQ29" s="86">
        <f t="shared" si="36"/>
        <v>3</v>
      </c>
      <c r="AR29" s="104">
        <f t="shared" si="37"/>
        <v>0</v>
      </c>
      <c r="AS29" s="99"/>
      <c r="AT29" s="99">
        <f t="shared" si="14"/>
        <v>2</v>
      </c>
      <c r="AU29" s="86">
        <f t="shared" si="38"/>
        <v>4</v>
      </c>
      <c r="AV29" s="104">
        <f t="shared" si="39"/>
        <v>0</v>
      </c>
      <c r="AW29" s="99"/>
      <c r="AX29" s="36">
        <f>'Faculty Info'!E28</f>
        <v>60</v>
      </c>
      <c r="AY29" s="60">
        <f t="shared" si="15"/>
        <v>3</v>
      </c>
      <c r="AZ29" s="75">
        <f t="shared" si="58"/>
        <v>72</v>
      </c>
      <c r="BA29" s="58"/>
      <c r="BB29" s="65">
        <v>0</v>
      </c>
      <c r="BC29" s="65">
        <f t="shared" si="17"/>
        <v>0</v>
      </c>
      <c r="BD29" s="77">
        <f t="shared" si="40"/>
        <v>0</v>
      </c>
      <c r="BE29" s="65">
        <v>0</v>
      </c>
      <c r="BF29" s="65">
        <f t="shared" si="18"/>
        <v>0</v>
      </c>
      <c r="BG29" s="77">
        <f t="shared" si="41"/>
        <v>0</v>
      </c>
      <c r="BH29" s="65">
        <v>0</v>
      </c>
      <c r="BI29" s="65">
        <f t="shared" si="19"/>
        <v>0</v>
      </c>
      <c r="BJ29" s="77">
        <f t="shared" si="42"/>
        <v>0</v>
      </c>
      <c r="BK29" s="65">
        <v>0</v>
      </c>
      <c r="BL29" s="65">
        <f t="shared" si="20"/>
        <v>0</v>
      </c>
      <c r="BM29" s="77">
        <f t="shared" si="43"/>
        <v>0</v>
      </c>
      <c r="BN29" s="65">
        <v>0</v>
      </c>
      <c r="BO29" s="65">
        <f t="shared" si="21"/>
        <v>0</v>
      </c>
      <c r="BP29" s="77">
        <f t="shared" si="44"/>
        <v>0</v>
      </c>
      <c r="BQ29" s="65">
        <v>0</v>
      </c>
      <c r="BR29" s="65">
        <f t="shared" si="22"/>
        <v>0</v>
      </c>
      <c r="BS29" s="77">
        <f t="shared" si="45"/>
        <v>0</v>
      </c>
      <c r="BT29" s="65">
        <v>1</v>
      </c>
      <c r="BU29" s="65">
        <f t="shared" si="23"/>
        <v>2</v>
      </c>
      <c r="BV29" s="77">
        <f t="shared" si="46"/>
        <v>0</v>
      </c>
      <c r="BW29" s="65">
        <v>0</v>
      </c>
      <c r="BX29" s="65">
        <f t="shared" si="24"/>
        <v>0</v>
      </c>
      <c r="BY29" s="77">
        <f t="shared" si="47"/>
        <v>0</v>
      </c>
      <c r="BZ29" s="65">
        <v>1</v>
      </c>
      <c r="CA29" s="65">
        <f t="shared" si="25"/>
        <v>2</v>
      </c>
      <c r="CB29" s="77">
        <f t="shared" si="48"/>
        <v>0</v>
      </c>
      <c r="CC29" s="65">
        <v>0</v>
      </c>
      <c r="CD29" s="65">
        <f t="shared" si="26"/>
        <v>0</v>
      </c>
      <c r="CE29" s="77">
        <f t="shared" si="49"/>
        <v>0</v>
      </c>
      <c r="CF29" s="65">
        <v>0</v>
      </c>
      <c r="CG29" s="58">
        <f t="shared" si="27"/>
        <v>0</v>
      </c>
      <c r="CH29" s="77">
        <f t="shared" si="50"/>
        <v>0</v>
      </c>
      <c r="CI29" s="92"/>
      <c r="CJ29" s="92"/>
      <c r="CK29" s="6" t="s">
        <v>72</v>
      </c>
      <c r="CL29" s="88">
        <v>3</v>
      </c>
      <c r="CM29" s="86">
        <f t="shared" si="51"/>
        <v>3</v>
      </c>
      <c r="CN29" s="40">
        <v>1</v>
      </c>
      <c r="CO29" s="32">
        <v>1</v>
      </c>
      <c r="CP29" s="32">
        <f t="shared" si="52"/>
        <v>0</v>
      </c>
      <c r="CQ29" s="32">
        <v>1</v>
      </c>
      <c r="CR29" s="32">
        <v>0</v>
      </c>
      <c r="CS29" s="42">
        <v>6</v>
      </c>
      <c r="CT29" s="42">
        <v>3</v>
      </c>
      <c r="CU29" s="32">
        <f t="shared" si="53"/>
        <v>0</v>
      </c>
      <c r="CV29" s="32">
        <f t="shared" si="54"/>
        <v>0</v>
      </c>
      <c r="CW29" s="32">
        <f t="shared" si="55"/>
        <v>1</v>
      </c>
      <c r="CX29" s="32">
        <f t="shared" si="56"/>
        <v>0</v>
      </c>
      <c r="CY29" s="32">
        <v>0</v>
      </c>
      <c r="CZ29" s="32">
        <v>0</v>
      </c>
      <c r="DA29" s="32">
        <v>1</v>
      </c>
      <c r="DB29" s="32">
        <v>0</v>
      </c>
      <c r="DC29" s="32">
        <v>0</v>
      </c>
      <c r="DD29" s="32">
        <v>0</v>
      </c>
      <c r="DE29" s="32">
        <v>0</v>
      </c>
      <c r="DF29" s="35">
        <v>0</v>
      </c>
      <c r="DG29" s="32">
        <v>0</v>
      </c>
      <c r="DH29" s="32">
        <v>0</v>
      </c>
      <c r="DI29" s="32">
        <v>0</v>
      </c>
      <c r="DJ29" s="32"/>
      <c r="DK29" s="32"/>
      <c r="DL29" s="32"/>
      <c r="DM29" s="32"/>
      <c r="DY29" s="9"/>
      <c r="EU29" s="11">
        <v>6</v>
      </c>
      <c r="EV29" s="11"/>
      <c r="EW29" s="11"/>
      <c r="EX29" s="11"/>
      <c r="EY29" s="11"/>
      <c r="EZ29" s="11"/>
      <c r="FA29" s="11"/>
      <c r="FB29" s="11"/>
      <c r="FC29" s="11">
        <v>6</v>
      </c>
    </row>
    <row r="30" spans="1:159">
      <c r="A30" s="51">
        <v>28</v>
      </c>
      <c r="B30" s="56">
        <f t="shared" si="28"/>
        <v>157.6</v>
      </c>
      <c r="C30" s="56"/>
      <c r="D30" s="56">
        <f>'Faculty Info'!E29*1000</f>
        <v>48000</v>
      </c>
      <c r="E30" s="56">
        <f>'Faculty Info'!F29</f>
        <v>600</v>
      </c>
      <c r="F30" s="56">
        <f t="shared" si="0"/>
        <v>48000</v>
      </c>
      <c r="G30" s="56">
        <f t="shared" si="29"/>
        <v>14400</v>
      </c>
      <c r="H30" s="56"/>
      <c r="I30" s="56"/>
      <c r="J30" s="45">
        <v>1</v>
      </c>
      <c r="K30" s="45">
        <f t="shared" si="1"/>
        <v>1</v>
      </c>
      <c r="L30" s="68">
        <f t="shared" si="2"/>
        <v>0</v>
      </c>
      <c r="M30" s="45"/>
      <c r="N30" s="42">
        <v>1</v>
      </c>
      <c r="O30" s="36">
        <f t="shared" si="3"/>
        <v>0</v>
      </c>
      <c r="P30" s="72">
        <f t="shared" si="4"/>
        <v>0</v>
      </c>
      <c r="Q30" s="52"/>
      <c r="R30" s="51">
        <f t="shared" si="30"/>
        <v>0</v>
      </c>
      <c r="S30" s="51">
        <f t="shared" si="5"/>
        <v>2</v>
      </c>
      <c r="T30" s="68">
        <f t="shared" si="6"/>
        <v>100</v>
      </c>
      <c r="U30" s="51"/>
      <c r="V30" s="51">
        <f>'Faculty Info'!I29</f>
        <v>1</v>
      </c>
      <c r="W30" s="51">
        <f t="shared" si="7"/>
        <v>0</v>
      </c>
      <c r="X30" s="68">
        <f t="shared" si="8"/>
        <v>0</v>
      </c>
      <c r="Y30" s="51"/>
      <c r="Z30" s="38">
        <f>'Faculty Info'!H29</f>
        <v>5</v>
      </c>
      <c r="AA30" s="38">
        <f t="shared" si="9"/>
        <v>2</v>
      </c>
      <c r="AB30" s="72">
        <f t="shared" si="31"/>
        <v>0</v>
      </c>
      <c r="AC30" s="99"/>
      <c r="AD30" s="109">
        <f>'Faculty Info'!J29</f>
        <v>1.5</v>
      </c>
      <c r="AE30" s="111">
        <f t="shared" si="57"/>
        <v>3</v>
      </c>
      <c r="AF30" s="112">
        <f t="shared" si="10"/>
        <v>0</v>
      </c>
      <c r="AG30" s="110"/>
      <c r="AH30" s="86">
        <f t="shared" si="11"/>
        <v>0</v>
      </c>
      <c r="AI30" s="86">
        <f t="shared" si="32"/>
        <v>3</v>
      </c>
      <c r="AJ30" s="104">
        <f t="shared" si="33"/>
        <v>0</v>
      </c>
      <c r="AK30" s="99"/>
      <c r="AL30" s="99">
        <f t="shared" si="12"/>
        <v>2</v>
      </c>
      <c r="AM30" s="86">
        <f t="shared" si="34"/>
        <v>4</v>
      </c>
      <c r="AN30" s="104">
        <f t="shared" si="35"/>
        <v>0</v>
      </c>
      <c r="AO30" s="99"/>
      <c r="AP30" s="99">
        <f t="shared" si="13"/>
        <v>0</v>
      </c>
      <c r="AQ30" s="86">
        <f t="shared" si="36"/>
        <v>3</v>
      </c>
      <c r="AR30" s="104">
        <f t="shared" si="37"/>
        <v>0</v>
      </c>
      <c r="AS30" s="99"/>
      <c r="AT30" s="99">
        <f t="shared" si="14"/>
        <v>0</v>
      </c>
      <c r="AU30" s="86">
        <f t="shared" si="38"/>
        <v>4</v>
      </c>
      <c r="AV30" s="104">
        <f t="shared" si="39"/>
        <v>0</v>
      </c>
      <c r="AW30" s="99"/>
      <c r="AX30" s="36">
        <f>'Faculty Info'!E29</f>
        <v>48</v>
      </c>
      <c r="AY30" s="60">
        <f t="shared" si="15"/>
        <v>3</v>
      </c>
      <c r="AZ30" s="75">
        <f t="shared" si="58"/>
        <v>57.6</v>
      </c>
      <c r="BA30" s="58"/>
      <c r="BB30" s="65">
        <v>0</v>
      </c>
      <c r="BC30" s="65">
        <f t="shared" si="17"/>
        <v>0</v>
      </c>
      <c r="BD30" s="77">
        <f t="shared" si="40"/>
        <v>0</v>
      </c>
      <c r="BE30" s="65">
        <v>0</v>
      </c>
      <c r="BF30" s="65">
        <f t="shared" si="18"/>
        <v>0</v>
      </c>
      <c r="BG30" s="77">
        <f t="shared" si="41"/>
        <v>0</v>
      </c>
      <c r="BH30" s="65">
        <v>1</v>
      </c>
      <c r="BI30" s="65">
        <f t="shared" si="19"/>
        <v>1</v>
      </c>
      <c r="BJ30" s="77">
        <f t="shared" si="42"/>
        <v>0</v>
      </c>
      <c r="BK30" s="65">
        <v>0</v>
      </c>
      <c r="BL30" s="65">
        <f t="shared" si="20"/>
        <v>0</v>
      </c>
      <c r="BM30" s="77">
        <f t="shared" si="43"/>
        <v>0</v>
      </c>
      <c r="BN30" s="65">
        <v>0</v>
      </c>
      <c r="BO30" s="65">
        <f t="shared" si="21"/>
        <v>0</v>
      </c>
      <c r="BP30" s="77">
        <f t="shared" si="44"/>
        <v>0</v>
      </c>
      <c r="BQ30" s="65">
        <v>0</v>
      </c>
      <c r="BR30" s="65">
        <f t="shared" si="22"/>
        <v>0</v>
      </c>
      <c r="BS30" s="77">
        <f t="shared" si="45"/>
        <v>0</v>
      </c>
      <c r="BT30" s="65">
        <v>0</v>
      </c>
      <c r="BU30" s="65">
        <f t="shared" si="23"/>
        <v>0</v>
      </c>
      <c r="BV30" s="77">
        <f t="shared" si="46"/>
        <v>0</v>
      </c>
      <c r="BW30" s="65">
        <v>0</v>
      </c>
      <c r="BX30" s="65">
        <f t="shared" si="24"/>
        <v>0</v>
      </c>
      <c r="BY30" s="77">
        <f t="shared" si="47"/>
        <v>0</v>
      </c>
      <c r="BZ30" s="65">
        <v>1</v>
      </c>
      <c r="CA30" s="65">
        <f t="shared" si="25"/>
        <v>0</v>
      </c>
      <c r="CB30" s="77">
        <f t="shared" si="48"/>
        <v>0</v>
      </c>
      <c r="CC30" s="65">
        <v>1</v>
      </c>
      <c r="CD30" s="65">
        <f t="shared" si="26"/>
        <v>1</v>
      </c>
      <c r="CE30" s="77">
        <f t="shared" si="49"/>
        <v>0</v>
      </c>
      <c r="CF30" s="65">
        <v>0</v>
      </c>
      <c r="CG30" s="58">
        <f t="shared" si="27"/>
        <v>0</v>
      </c>
      <c r="CH30" s="77">
        <f t="shared" si="50"/>
        <v>0</v>
      </c>
      <c r="CI30" s="92"/>
      <c r="CJ30" s="92"/>
      <c r="CK30" s="6" t="s">
        <v>73</v>
      </c>
      <c r="CL30" s="88">
        <v>16</v>
      </c>
      <c r="CM30" s="86">
        <f t="shared" si="51"/>
        <v>16</v>
      </c>
      <c r="CN30" s="40">
        <v>1</v>
      </c>
      <c r="CO30" s="32">
        <v>0</v>
      </c>
      <c r="CP30" s="32">
        <f t="shared" si="52"/>
        <v>1</v>
      </c>
      <c r="CQ30" s="32">
        <v>1</v>
      </c>
      <c r="CR30" s="32">
        <v>0</v>
      </c>
      <c r="CS30" s="42">
        <v>6</v>
      </c>
      <c r="CT30" s="42">
        <v>3</v>
      </c>
      <c r="CU30" s="32">
        <f t="shared" si="53"/>
        <v>0</v>
      </c>
      <c r="CV30" s="32">
        <f t="shared" si="54"/>
        <v>0</v>
      </c>
      <c r="CW30" s="32">
        <f t="shared" si="55"/>
        <v>1</v>
      </c>
      <c r="CX30" s="32">
        <f t="shared" si="56"/>
        <v>0</v>
      </c>
      <c r="CY30" s="32">
        <v>0</v>
      </c>
      <c r="CZ30" s="32">
        <v>1</v>
      </c>
      <c r="DA30" s="32">
        <v>0</v>
      </c>
      <c r="DB30" s="32">
        <v>0</v>
      </c>
      <c r="DC30" s="32">
        <v>0</v>
      </c>
      <c r="DD30" s="32">
        <v>0</v>
      </c>
      <c r="DE30" s="32">
        <v>0</v>
      </c>
      <c r="DF30" s="35">
        <v>0</v>
      </c>
      <c r="DG30" s="32">
        <v>0</v>
      </c>
      <c r="DH30" s="32">
        <v>0</v>
      </c>
      <c r="DI30" s="32">
        <v>0</v>
      </c>
      <c r="DJ30" s="32"/>
      <c r="DK30" s="32"/>
      <c r="DL30" s="32"/>
      <c r="DM30" s="32"/>
      <c r="DY30" s="9"/>
      <c r="EU30" s="11"/>
      <c r="EV30" s="11"/>
      <c r="EW30" s="11"/>
      <c r="EX30" s="11"/>
      <c r="EY30" s="11"/>
      <c r="EZ30" s="11"/>
      <c r="FA30" s="11"/>
      <c r="FB30" s="11"/>
      <c r="FC30" s="11"/>
    </row>
    <row r="31" spans="1:159">
      <c r="A31" s="51">
        <v>29</v>
      </c>
      <c r="B31" s="56">
        <f t="shared" si="28"/>
        <v>552</v>
      </c>
      <c r="C31" s="56"/>
      <c r="D31" s="56">
        <f>'Faculty Info'!E30*1000</f>
        <v>65000</v>
      </c>
      <c r="E31" s="56">
        <f>'Faculty Info'!F30</f>
        <v>800</v>
      </c>
      <c r="F31" s="56">
        <f t="shared" si="0"/>
        <v>65000</v>
      </c>
      <c r="G31" s="56">
        <f t="shared" si="29"/>
        <v>13000</v>
      </c>
      <c r="H31" s="56"/>
      <c r="I31" s="56"/>
      <c r="J31" s="45">
        <v>1</v>
      </c>
      <c r="K31" s="45">
        <f t="shared" si="1"/>
        <v>1</v>
      </c>
      <c r="L31" s="68">
        <f t="shared" si="2"/>
        <v>0</v>
      </c>
      <c r="M31" s="45"/>
      <c r="N31" s="42">
        <v>1</v>
      </c>
      <c r="O31" s="36">
        <f t="shared" si="3"/>
        <v>1</v>
      </c>
      <c r="P31" s="72">
        <f t="shared" si="4"/>
        <v>0</v>
      </c>
      <c r="Q31" s="52"/>
      <c r="R31" s="51">
        <f t="shared" si="30"/>
        <v>0</v>
      </c>
      <c r="S31" s="51">
        <f t="shared" si="5"/>
        <v>0</v>
      </c>
      <c r="T31" s="68">
        <f t="shared" si="6"/>
        <v>0</v>
      </c>
      <c r="U31" s="51"/>
      <c r="V31" s="51">
        <f>'Faculty Info'!I30</f>
        <v>1</v>
      </c>
      <c r="W31" s="51">
        <f t="shared" si="7"/>
        <v>4</v>
      </c>
      <c r="X31" s="68">
        <f t="shared" si="8"/>
        <v>0</v>
      </c>
      <c r="Y31" s="51"/>
      <c r="Z31" s="38">
        <f>'Faculty Info'!H30</f>
        <v>5</v>
      </c>
      <c r="AA31" s="38">
        <f t="shared" si="9"/>
        <v>3</v>
      </c>
      <c r="AB31" s="72">
        <f t="shared" si="31"/>
        <v>0</v>
      </c>
      <c r="AC31" s="99"/>
      <c r="AD31" s="109">
        <f>'Faculty Info'!J30</f>
        <v>2</v>
      </c>
      <c r="AE31" s="111">
        <f t="shared" si="57"/>
        <v>2</v>
      </c>
      <c r="AF31" s="112">
        <f t="shared" si="10"/>
        <v>500</v>
      </c>
      <c r="AG31" s="110"/>
      <c r="AH31" s="86">
        <f t="shared" si="11"/>
        <v>3</v>
      </c>
      <c r="AI31" s="86">
        <f t="shared" si="32"/>
        <v>3</v>
      </c>
      <c r="AJ31" s="104">
        <f t="shared" si="33"/>
        <v>0</v>
      </c>
      <c r="AK31" s="99"/>
      <c r="AL31" s="99">
        <f t="shared" si="12"/>
        <v>0</v>
      </c>
      <c r="AM31" s="86">
        <f t="shared" si="34"/>
        <v>4</v>
      </c>
      <c r="AN31" s="104">
        <f t="shared" si="35"/>
        <v>0</v>
      </c>
      <c r="AO31" s="99"/>
      <c r="AP31" s="99">
        <f t="shared" si="13"/>
        <v>1</v>
      </c>
      <c r="AQ31" s="86">
        <f t="shared" si="36"/>
        <v>3</v>
      </c>
      <c r="AR31" s="104">
        <f t="shared" si="37"/>
        <v>0</v>
      </c>
      <c r="AS31" s="99"/>
      <c r="AT31" s="99">
        <f t="shared" si="14"/>
        <v>0</v>
      </c>
      <c r="AU31" s="86">
        <f t="shared" si="38"/>
        <v>4</v>
      </c>
      <c r="AV31" s="104">
        <f t="shared" si="39"/>
        <v>0</v>
      </c>
      <c r="AW31" s="99"/>
      <c r="AX31" s="36">
        <f>'Faculty Info'!E30</f>
        <v>65</v>
      </c>
      <c r="AY31" s="60">
        <f t="shared" si="15"/>
        <v>2</v>
      </c>
      <c r="AZ31" s="75">
        <f t="shared" si="58"/>
        <v>52</v>
      </c>
      <c r="BA31" s="58"/>
      <c r="BB31" s="65">
        <v>0</v>
      </c>
      <c r="BC31" s="65">
        <f t="shared" si="17"/>
        <v>0</v>
      </c>
      <c r="BD31" s="77">
        <f t="shared" si="40"/>
        <v>0</v>
      </c>
      <c r="BE31" s="65">
        <v>0</v>
      </c>
      <c r="BF31" s="65">
        <f t="shared" si="18"/>
        <v>0</v>
      </c>
      <c r="BG31" s="77">
        <f t="shared" si="41"/>
        <v>0</v>
      </c>
      <c r="BH31" s="65">
        <v>0</v>
      </c>
      <c r="BI31" s="65">
        <f t="shared" si="19"/>
        <v>0</v>
      </c>
      <c r="BJ31" s="77">
        <f t="shared" si="42"/>
        <v>0</v>
      </c>
      <c r="BK31" s="65">
        <v>0</v>
      </c>
      <c r="BL31" s="65">
        <f t="shared" si="20"/>
        <v>0</v>
      </c>
      <c r="BM31" s="77">
        <f t="shared" si="43"/>
        <v>0</v>
      </c>
      <c r="BN31" s="65">
        <v>0</v>
      </c>
      <c r="BO31" s="65">
        <f t="shared" si="21"/>
        <v>0</v>
      </c>
      <c r="BP31" s="77">
        <f t="shared" si="44"/>
        <v>0</v>
      </c>
      <c r="BQ31" s="65">
        <v>0</v>
      </c>
      <c r="BR31" s="65">
        <f t="shared" si="22"/>
        <v>0</v>
      </c>
      <c r="BS31" s="77">
        <f t="shared" si="45"/>
        <v>0</v>
      </c>
      <c r="BT31" s="65">
        <v>0</v>
      </c>
      <c r="BU31" s="65">
        <f t="shared" si="23"/>
        <v>0</v>
      </c>
      <c r="BV31" s="77">
        <f t="shared" si="46"/>
        <v>0</v>
      </c>
      <c r="BW31" s="65">
        <v>0</v>
      </c>
      <c r="BX31" s="65">
        <f t="shared" si="24"/>
        <v>0</v>
      </c>
      <c r="BY31" s="77">
        <f t="shared" si="47"/>
        <v>0</v>
      </c>
      <c r="BZ31" s="65">
        <v>1</v>
      </c>
      <c r="CA31" s="65">
        <f t="shared" si="25"/>
        <v>4</v>
      </c>
      <c r="CB31" s="77">
        <f t="shared" si="48"/>
        <v>0</v>
      </c>
      <c r="CC31" s="65">
        <v>0</v>
      </c>
      <c r="CD31" s="65">
        <f t="shared" si="26"/>
        <v>0</v>
      </c>
      <c r="CE31" s="77">
        <f t="shared" si="49"/>
        <v>0</v>
      </c>
      <c r="CF31" s="65">
        <v>0</v>
      </c>
      <c r="CG31" s="58">
        <f t="shared" si="27"/>
        <v>0</v>
      </c>
      <c r="CH31" s="77">
        <f t="shared" si="50"/>
        <v>0</v>
      </c>
      <c r="CI31" s="92"/>
      <c r="CJ31" s="92"/>
      <c r="CK31" s="6" t="s">
        <v>74</v>
      </c>
      <c r="CL31" s="88">
        <v>2</v>
      </c>
      <c r="CM31" s="86">
        <f t="shared" si="51"/>
        <v>2</v>
      </c>
      <c r="CN31" s="40">
        <v>1</v>
      </c>
      <c r="CO31" s="32">
        <v>0</v>
      </c>
      <c r="CP31" s="32">
        <f t="shared" si="52"/>
        <v>1</v>
      </c>
      <c r="CQ31" s="32">
        <v>1</v>
      </c>
      <c r="CR31" s="32">
        <v>0</v>
      </c>
      <c r="CS31" s="42">
        <v>6</v>
      </c>
      <c r="CT31" s="42">
        <v>3</v>
      </c>
      <c r="CU31" s="32">
        <f t="shared" si="53"/>
        <v>0</v>
      </c>
      <c r="CV31" s="32">
        <f t="shared" si="54"/>
        <v>0</v>
      </c>
      <c r="CW31" s="32">
        <f t="shared" si="55"/>
        <v>1</v>
      </c>
      <c r="CX31" s="32">
        <f t="shared" si="56"/>
        <v>0</v>
      </c>
      <c r="CY31" s="32">
        <v>0</v>
      </c>
      <c r="CZ31" s="32">
        <v>1</v>
      </c>
      <c r="DA31" s="32">
        <v>0</v>
      </c>
      <c r="DB31" s="32">
        <v>0</v>
      </c>
      <c r="DC31" s="32">
        <v>0</v>
      </c>
      <c r="DD31" s="32">
        <v>0</v>
      </c>
      <c r="DE31" s="32">
        <v>0</v>
      </c>
      <c r="DF31" s="35">
        <v>0</v>
      </c>
      <c r="DG31" s="32">
        <v>0</v>
      </c>
      <c r="DH31" s="32">
        <v>0</v>
      </c>
      <c r="DI31" s="32">
        <v>0</v>
      </c>
      <c r="DJ31" s="32"/>
      <c r="DK31" s="32"/>
      <c r="DL31" s="32"/>
      <c r="DM31" s="32"/>
      <c r="DY31" s="9"/>
      <c r="EU31" s="11"/>
      <c r="EV31" s="11"/>
      <c r="EW31" s="11"/>
      <c r="EX31" s="11"/>
      <c r="EY31" s="11"/>
      <c r="EZ31" s="11"/>
      <c r="FA31" s="11"/>
      <c r="FB31" s="11"/>
      <c r="FC31" s="11"/>
    </row>
    <row r="32" spans="1:159">
      <c r="A32" s="51">
        <v>30</v>
      </c>
      <c r="B32" s="56">
        <f t="shared" si="28"/>
        <v>350</v>
      </c>
      <c r="C32" s="56"/>
      <c r="D32" s="56">
        <f>'Faculty Info'!E31*1000</f>
        <v>60000</v>
      </c>
      <c r="E32" s="56">
        <f>'Faculty Info'!F31</f>
        <v>800</v>
      </c>
      <c r="F32" s="56">
        <f t="shared" si="0"/>
        <v>64000</v>
      </c>
      <c r="G32" s="56">
        <f t="shared" si="29"/>
        <v>0</v>
      </c>
      <c r="H32" s="56"/>
      <c r="I32" s="56"/>
      <c r="J32" s="45">
        <v>1</v>
      </c>
      <c r="K32" s="45">
        <f t="shared" si="1"/>
        <v>1</v>
      </c>
      <c r="L32" s="68">
        <f t="shared" si="2"/>
        <v>0</v>
      </c>
      <c r="M32" s="45"/>
      <c r="N32" s="42">
        <v>1</v>
      </c>
      <c r="O32" s="36">
        <f t="shared" si="3"/>
        <v>1</v>
      </c>
      <c r="P32" s="72">
        <f t="shared" si="4"/>
        <v>0</v>
      </c>
      <c r="Q32" s="52"/>
      <c r="R32" s="51">
        <f t="shared" si="30"/>
        <v>1</v>
      </c>
      <c r="S32" s="51">
        <f t="shared" si="5"/>
        <v>3</v>
      </c>
      <c r="T32" s="68">
        <f t="shared" si="6"/>
        <v>0</v>
      </c>
      <c r="U32" s="51"/>
      <c r="V32" s="51">
        <f>'Faculty Info'!I31</f>
        <v>0</v>
      </c>
      <c r="W32" s="51">
        <f t="shared" si="7"/>
        <v>4</v>
      </c>
      <c r="X32" s="68">
        <f t="shared" si="8"/>
        <v>100</v>
      </c>
      <c r="Y32" s="51"/>
      <c r="Z32" s="38">
        <f>'Faculty Info'!H31</f>
        <v>5</v>
      </c>
      <c r="AA32" s="38">
        <f t="shared" si="9"/>
        <v>5.5</v>
      </c>
      <c r="AB32" s="72">
        <f t="shared" si="31"/>
        <v>250</v>
      </c>
      <c r="AC32" s="99"/>
      <c r="AD32" s="109">
        <f>'Faculty Info'!J31</f>
        <v>3</v>
      </c>
      <c r="AE32" s="111">
        <f t="shared" si="57"/>
        <v>0</v>
      </c>
      <c r="AF32" s="112">
        <f t="shared" si="10"/>
        <v>0</v>
      </c>
      <c r="AG32" s="110"/>
      <c r="AH32" s="86">
        <f t="shared" si="11"/>
        <v>3</v>
      </c>
      <c r="AI32" s="86">
        <f t="shared" si="32"/>
        <v>3</v>
      </c>
      <c r="AJ32" s="104">
        <f t="shared" si="33"/>
        <v>0</v>
      </c>
      <c r="AK32" s="99"/>
      <c r="AL32" s="99">
        <f t="shared" si="12"/>
        <v>0</v>
      </c>
      <c r="AM32" s="86">
        <f t="shared" si="34"/>
        <v>4</v>
      </c>
      <c r="AN32" s="104">
        <f t="shared" si="35"/>
        <v>0</v>
      </c>
      <c r="AO32" s="99"/>
      <c r="AP32" s="99">
        <f t="shared" si="13"/>
        <v>3</v>
      </c>
      <c r="AQ32" s="86">
        <f t="shared" si="36"/>
        <v>3</v>
      </c>
      <c r="AR32" s="104">
        <f t="shared" si="37"/>
        <v>0</v>
      </c>
      <c r="AS32" s="99"/>
      <c r="AT32" s="99">
        <f t="shared" si="14"/>
        <v>1</v>
      </c>
      <c r="AU32" s="86">
        <f t="shared" si="38"/>
        <v>4</v>
      </c>
      <c r="AV32" s="104">
        <f t="shared" si="39"/>
        <v>0</v>
      </c>
      <c r="AW32" s="99"/>
      <c r="AX32" s="36">
        <f>'Faculty Info'!E31</f>
        <v>60</v>
      </c>
      <c r="AY32" s="60">
        <f t="shared" si="15"/>
        <v>0</v>
      </c>
      <c r="AZ32" s="75">
        <f t="shared" si="58"/>
        <v>0</v>
      </c>
      <c r="BA32" s="58"/>
      <c r="BB32" s="65">
        <v>0</v>
      </c>
      <c r="BC32" s="65">
        <f t="shared" si="17"/>
        <v>0</v>
      </c>
      <c r="BD32" s="77">
        <f t="shared" si="40"/>
        <v>0</v>
      </c>
      <c r="BE32" s="65">
        <v>0</v>
      </c>
      <c r="BF32" s="65">
        <f t="shared" si="18"/>
        <v>0</v>
      </c>
      <c r="BG32" s="77">
        <f t="shared" si="41"/>
        <v>0</v>
      </c>
      <c r="BH32" s="65">
        <v>0</v>
      </c>
      <c r="BI32" s="65">
        <f t="shared" si="19"/>
        <v>0</v>
      </c>
      <c r="BJ32" s="77">
        <f t="shared" si="42"/>
        <v>0</v>
      </c>
      <c r="BK32" s="65">
        <v>0</v>
      </c>
      <c r="BL32" s="65">
        <f t="shared" si="20"/>
        <v>0</v>
      </c>
      <c r="BM32" s="77">
        <f t="shared" si="43"/>
        <v>0</v>
      </c>
      <c r="BN32" s="65">
        <v>0</v>
      </c>
      <c r="BO32" s="65">
        <f t="shared" si="21"/>
        <v>0</v>
      </c>
      <c r="BP32" s="77">
        <f t="shared" si="44"/>
        <v>0</v>
      </c>
      <c r="BQ32" s="65">
        <v>0</v>
      </c>
      <c r="BR32" s="65">
        <f t="shared" si="22"/>
        <v>0</v>
      </c>
      <c r="BS32" s="77">
        <f t="shared" si="45"/>
        <v>0</v>
      </c>
      <c r="BT32" s="65">
        <v>1</v>
      </c>
      <c r="BU32" s="65">
        <f t="shared" si="23"/>
        <v>7</v>
      </c>
      <c r="BV32" s="77">
        <f t="shared" si="46"/>
        <v>0</v>
      </c>
      <c r="BW32" s="65">
        <v>0</v>
      </c>
      <c r="BX32" s="65">
        <f t="shared" si="24"/>
        <v>0</v>
      </c>
      <c r="BY32" s="77">
        <f t="shared" si="47"/>
        <v>0</v>
      </c>
      <c r="BZ32" s="65">
        <v>0</v>
      </c>
      <c r="CA32" s="65">
        <f t="shared" si="25"/>
        <v>0</v>
      </c>
      <c r="CB32" s="77">
        <f t="shared" si="48"/>
        <v>0</v>
      </c>
      <c r="CC32" s="65">
        <v>0</v>
      </c>
      <c r="CD32" s="65">
        <f t="shared" si="26"/>
        <v>0</v>
      </c>
      <c r="CE32" s="77">
        <f t="shared" si="49"/>
        <v>0</v>
      </c>
      <c r="CF32" s="65">
        <v>0</v>
      </c>
      <c r="CG32" s="58">
        <f t="shared" si="27"/>
        <v>0</v>
      </c>
      <c r="CH32" s="77">
        <f t="shared" si="50"/>
        <v>0</v>
      </c>
      <c r="CI32" s="92"/>
      <c r="CJ32" s="92"/>
      <c r="CK32" s="6" t="s">
        <v>75</v>
      </c>
      <c r="CL32" s="88">
        <v>4</v>
      </c>
      <c r="CM32" s="86">
        <f t="shared" si="51"/>
        <v>4</v>
      </c>
      <c r="CN32" s="40">
        <v>1</v>
      </c>
      <c r="CO32" s="32">
        <v>1</v>
      </c>
      <c r="CP32" s="32">
        <f t="shared" si="52"/>
        <v>0</v>
      </c>
      <c r="CQ32" s="32">
        <v>1</v>
      </c>
      <c r="CR32" s="32">
        <v>0</v>
      </c>
      <c r="CS32" s="42">
        <v>6</v>
      </c>
      <c r="CT32" s="42">
        <v>3</v>
      </c>
      <c r="CU32" s="32">
        <f t="shared" si="53"/>
        <v>0</v>
      </c>
      <c r="CV32" s="32">
        <f t="shared" si="54"/>
        <v>0</v>
      </c>
      <c r="CW32" s="32">
        <f t="shared" si="55"/>
        <v>1</v>
      </c>
      <c r="CX32" s="32">
        <f t="shared" si="56"/>
        <v>0</v>
      </c>
      <c r="CY32" s="32">
        <v>1</v>
      </c>
      <c r="CZ32" s="32">
        <v>0</v>
      </c>
      <c r="DA32" s="32">
        <v>0</v>
      </c>
      <c r="DB32" s="32">
        <v>0</v>
      </c>
      <c r="DC32" s="32">
        <v>0</v>
      </c>
      <c r="DD32" s="32">
        <v>0</v>
      </c>
      <c r="DE32" s="32">
        <v>0</v>
      </c>
      <c r="DF32" s="35">
        <v>0</v>
      </c>
      <c r="DG32" s="32">
        <v>0</v>
      </c>
      <c r="DH32" s="32">
        <v>0</v>
      </c>
      <c r="DI32" s="32">
        <v>0</v>
      </c>
      <c r="DJ32" s="32"/>
      <c r="DK32" s="32"/>
      <c r="DL32" s="32"/>
      <c r="DM32" s="32"/>
      <c r="DY32" s="9"/>
      <c r="EU32" s="11"/>
      <c r="EV32" s="11"/>
      <c r="EW32" s="11"/>
      <c r="EX32" s="11"/>
      <c r="EY32" s="11"/>
      <c r="EZ32" s="11"/>
      <c r="FA32" s="11"/>
      <c r="FB32" s="11"/>
      <c r="FC32" s="11"/>
    </row>
    <row r="33" spans="1:167">
      <c r="A33" s="51">
        <v>31</v>
      </c>
      <c r="B33" s="56">
        <f t="shared" si="28"/>
        <v>158</v>
      </c>
      <c r="C33" s="56"/>
      <c r="D33" s="56">
        <f>'Faculty Info'!E32*1000</f>
        <v>90000</v>
      </c>
      <c r="E33" s="56">
        <f>'Faculty Info'!F32</f>
        <v>1000</v>
      </c>
      <c r="F33" s="56">
        <f t="shared" si="0"/>
        <v>90000</v>
      </c>
      <c r="G33" s="56">
        <f t="shared" si="29"/>
        <v>27000</v>
      </c>
      <c r="H33" s="56"/>
      <c r="I33" s="56"/>
      <c r="J33" s="45">
        <v>1</v>
      </c>
      <c r="K33" s="45">
        <f t="shared" si="1"/>
        <v>1</v>
      </c>
      <c r="L33" s="68">
        <f t="shared" si="2"/>
        <v>0</v>
      </c>
      <c r="M33" s="45"/>
      <c r="N33" s="42">
        <v>0</v>
      </c>
      <c r="O33" s="36">
        <f t="shared" si="3"/>
        <v>0</v>
      </c>
      <c r="P33" s="72">
        <f t="shared" si="4"/>
        <v>0</v>
      </c>
      <c r="Q33" s="52"/>
      <c r="R33" s="51">
        <f t="shared" si="30"/>
        <v>0</v>
      </c>
      <c r="S33" s="51">
        <f t="shared" si="5"/>
        <v>1</v>
      </c>
      <c r="T33" s="68">
        <f t="shared" si="6"/>
        <v>50</v>
      </c>
      <c r="U33" s="51"/>
      <c r="V33" s="51">
        <f>'Faculty Info'!I32</f>
        <v>1</v>
      </c>
      <c r="W33" s="51">
        <f t="shared" si="7"/>
        <v>2</v>
      </c>
      <c r="X33" s="68">
        <f t="shared" si="8"/>
        <v>0</v>
      </c>
      <c r="Y33" s="51"/>
      <c r="Z33" s="38">
        <f>'Faculty Info'!H32</f>
        <v>5</v>
      </c>
      <c r="AA33" s="38">
        <f t="shared" si="9"/>
        <v>2</v>
      </c>
      <c r="AB33" s="72">
        <f t="shared" si="31"/>
        <v>0</v>
      </c>
      <c r="AC33" s="99"/>
      <c r="AD33" s="109">
        <f>'Faculty Info'!J32</f>
        <v>1</v>
      </c>
      <c r="AE33" s="111">
        <f t="shared" si="57"/>
        <v>3</v>
      </c>
      <c r="AF33" s="112">
        <f t="shared" si="10"/>
        <v>0</v>
      </c>
      <c r="AG33" s="110"/>
      <c r="AH33" s="86">
        <f t="shared" si="11"/>
        <v>0</v>
      </c>
      <c r="AI33" s="86">
        <f t="shared" si="32"/>
        <v>3</v>
      </c>
      <c r="AJ33" s="104">
        <f t="shared" si="33"/>
        <v>0</v>
      </c>
      <c r="AK33" s="99"/>
      <c r="AL33" s="99">
        <f t="shared" si="12"/>
        <v>1</v>
      </c>
      <c r="AM33" s="86">
        <f t="shared" si="34"/>
        <v>4</v>
      </c>
      <c r="AN33" s="104">
        <f t="shared" si="35"/>
        <v>0</v>
      </c>
      <c r="AO33" s="99"/>
      <c r="AP33" s="99">
        <f t="shared" si="13"/>
        <v>1</v>
      </c>
      <c r="AQ33" s="86">
        <f t="shared" si="36"/>
        <v>3</v>
      </c>
      <c r="AR33" s="104">
        <f t="shared" si="37"/>
        <v>0</v>
      </c>
      <c r="AS33" s="99"/>
      <c r="AT33" s="99">
        <f t="shared" si="14"/>
        <v>1</v>
      </c>
      <c r="AU33" s="86">
        <f t="shared" si="38"/>
        <v>4</v>
      </c>
      <c r="AV33" s="104">
        <f t="shared" si="39"/>
        <v>0</v>
      </c>
      <c r="AW33" s="99"/>
      <c r="AX33" s="36">
        <f>'Faculty Info'!E32</f>
        <v>90</v>
      </c>
      <c r="AY33" s="60">
        <f t="shared" si="15"/>
        <v>3</v>
      </c>
      <c r="AZ33" s="75">
        <f t="shared" si="58"/>
        <v>108</v>
      </c>
      <c r="BA33" s="58"/>
      <c r="BB33" s="65">
        <v>0</v>
      </c>
      <c r="BC33" s="65">
        <f t="shared" si="17"/>
        <v>0</v>
      </c>
      <c r="BD33" s="77">
        <f t="shared" si="40"/>
        <v>0</v>
      </c>
      <c r="BE33" s="65">
        <v>0</v>
      </c>
      <c r="BF33" s="65">
        <f t="shared" si="18"/>
        <v>0</v>
      </c>
      <c r="BG33" s="77">
        <f t="shared" si="41"/>
        <v>0</v>
      </c>
      <c r="BH33" s="65">
        <v>1</v>
      </c>
      <c r="BI33" s="65">
        <f t="shared" si="19"/>
        <v>3</v>
      </c>
      <c r="BJ33" s="77">
        <f t="shared" si="42"/>
        <v>0</v>
      </c>
      <c r="BK33" s="65">
        <v>0</v>
      </c>
      <c r="BL33" s="65">
        <f t="shared" si="20"/>
        <v>0</v>
      </c>
      <c r="BM33" s="77">
        <f t="shared" si="43"/>
        <v>0</v>
      </c>
      <c r="BN33" s="65">
        <v>0</v>
      </c>
      <c r="BO33" s="65">
        <f t="shared" si="21"/>
        <v>0</v>
      </c>
      <c r="BP33" s="77">
        <f t="shared" si="44"/>
        <v>0</v>
      </c>
      <c r="BQ33" s="65">
        <v>0</v>
      </c>
      <c r="BR33" s="65">
        <f t="shared" si="22"/>
        <v>0</v>
      </c>
      <c r="BS33" s="77">
        <f t="shared" si="45"/>
        <v>0</v>
      </c>
      <c r="BT33" s="65">
        <v>0</v>
      </c>
      <c r="BU33" s="65">
        <f t="shared" si="23"/>
        <v>0</v>
      </c>
      <c r="BV33" s="77">
        <f t="shared" si="46"/>
        <v>0</v>
      </c>
      <c r="BW33" s="65">
        <v>0</v>
      </c>
      <c r="BX33" s="65">
        <f t="shared" si="24"/>
        <v>0</v>
      </c>
      <c r="BY33" s="77">
        <f t="shared" si="47"/>
        <v>0</v>
      </c>
      <c r="BZ33" s="65">
        <v>0</v>
      </c>
      <c r="CA33" s="65">
        <f t="shared" si="25"/>
        <v>0</v>
      </c>
      <c r="CB33" s="77">
        <f t="shared" si="48"/>
        <v>0</v>
      </c>
      <c r="CC33" s="65">
        <v>0</v>
      </c>
      <c r="CD33" s="65">
        <f t="shared" si="26"/>
        <v>0</v>
      </c>
      <c r="CE33" s="77">
        <f t="shared" si="49"/>
        <v>0</v>
      </c>
      <c r="CF33" s="65">
        <v>0</v>
      </c>
      <c r="CG33" s="58">
        <f t="shared" si="27"/>
        <v>0</v>
      </c>
      <c r="CH33" s="77">
        <f t="shared" si="50"/>
        <v>0</v>
      </c>
      <c r="CI33" s="92"/>
      <c r="CJ33" s="92"/>
      <c r="CK33" s="6" t="s">
        <v>76</v>
      </c>
      <c r="CL33" s="88">
        <v>39</v>
      </c>
      <c r="CM33" s="86">
        <f t="shared" si="51"/>
        <v>39</v>
      </c>
      <c r="CN33" s="40">
        <v>1</v>
      </c>
      <c r="CO33" s="32">
        <v>1</v>
      </c>
      <c r="CP33" s="32">
        <f t="shared" si="52"/>
        <v>0</v>
      </c>
      <c r="CQ33" s="32">
        <v>1</v>
      </c>
      <c r="CR33" s="32">
        <v>0</v>
      </c>
      <c r="CS33" s="42">
        <v>6</v>
      </c>
      <c r="CT33" s="42">
        <v>3</v>
      </c>
      <c r="CU33" s="32">
        <f t="shared" si="53"/>
        <v>0</v>
      </c>
      <c r="CV33" s="32">
        <f t="shared" si="54"/>
        <v>0</v>
      </c>
      <c r="CW33" s="32">
        <f t="shared" si="55"/>
        <v>1</v>
      </c>
      <c r="CX33" s="32">
        <f t="shared" si="56"/>
        <v>0</v>
      </c>
      <c r="CY33" s="32">
        <v>1</v>
      </c>
      <c r="CZ33" s="32">
        <v>0</v>
      </c>
      <c r="DA33" s="32">
        <v>1</v>
      </c>
      <c r="DB33" s="32">
        <v>0</v>
      </c>
      <c r="DC33" s="32">
        <v>0</v>
      </c>
      <c r="DD33" s="32">
        <v>0</v>
      </c>
      <c r="DE33" s="32">
        <v>0</v>
      </c>
      <c r="DF33" s="35">
        <v>0</v>
      </c>
      <c r="DG33" s="32">
        <v>0</v>
      </c>
      <c r="DH33" s="32">
        <v>0</v>
      </c>
      <c r="DI33" s="32">
        <v>0</v>
      </c>
      <c r="DJ33" s="32"/>
      <c r="DK33" s="32"/>
      <c r="DL33" s="32"/>
      <c r="DM33" s="32"/>
      <c r="DY33" s="9"/>
      <c r="EU33" s="11"/>
      <c r="EV33" s="11"/>
      <c r="EW33" s="11"/>
      <c r="EX33" s="11"/>
      <c r="EY33" s="11"/>
      <c r="EZ33" s="11"/>
      <c r="FA33" s="11"/>
      <c r="FB33" s="11"/>
      <c r="FC33" s="11"/>
    </row>
    <row r="34" spans="1:167">
      <c r="A34" s="51">
        <v>32</v>
      </c>
      <c r="B34" s="56">
        <f t="shared" si="28"/>
        <v>108</v>
      </c>
      <c r="C34" s="56"/>
      <c r="D34" s="56">
        <f>'Faculty Info'!E33*1000</f>
        <v>90000</v>
      </c>
      <c r="E34" s="56">
        <f>'Faculty Info'!F33</f>
        <v>1000</v>
      </c>
      <c r="F34" s="56">
        <f t="shared" si="0"/>
        <v>90000</v>
      </c>
      <c r="G34" s="56">
        <f t="shared" si="29"/>
        <v>27000</v>
      </c>
      <c r="H34" s="56"/>
      <c r="I34" s="56"/>
      <c r="J34" s="45">
        <v>1</v>
      </c>
      <c r="K34" s="45">
        <f t="shared" si="1"/>
        <v>1</v>
      </c>
      <c r="L34" s="68">
        <f t="shared" si="2"/>
        <v>0</v>
      </c>
      <c r="M34" s="45"/>
      <c r="N34" s="42">
        <v>1</v>
      </c>
      <c r="O34" s="36">
        <f t="shared" si="3"/>
        <v>1</v>
      </c>
      <c r="P34" s="72">
        <f t="shared" si="4"/>
        <v>0</v>
      </c>
      <c r="Q34" s="52"/>
      <c r="R34" s="51">
        <f t="shared" si="30"/>
        <v>0</v>
      </c>
      <c r="S34" s="51">
        <f t="shared" si="5"/>
        <v>0</v>
      </c>
      <c r="T34" s="68">
        <f t="shared" si="6"/>
        <v>0</v>
      </c>
      <c r="U34" s="51"/>
      <c r="V34" s="51">
        <f>'Faculty Info'!I33</f>
        <v>1</v>
      </c>
      <c r="W34" s="51">
        <f t="shared" si="7"/>
        <v>4</v>
      </c>
      <c r="X34" s="68">
        <f t="shared" si="8"/>
        <v>0</v>
      </c>
      <c r="Y34" s="51"/>
      <c r="Z34" s="38">
        <f>'Faculty Info'!H33</f>
        <v>5</v>
      </c>
      <c r="AA34" s="38">
        <f t="shared" si="9"/>
        <v>2</v>
      </c>
      <c r="AB34" s="72">
        <f t="shared" si="31"/>
        <v>0</v>
      </c>
      <c r="AC34" s="99"/>
      <c r="AD34" s="109">
        <f>'Faculty Info'!J33</f>
        <v>1</v>
      </c>
      <c r="AE34" s="111">
        <f t="shared" si="57"/>
        <v>3</v>
      </c>
      <c r="AF34" s="112">
        <f t="shared" si="10"/>
        <v>0</v>
      </c>
      <c r="AG34" s="110"/>
      <c r="AH34" s="86">
        <f t="shared" si="11"/>
        <v>3</v>
      </c>
      <c r="AI34" s="86">
        <f t="shared" si="32"/>
        <v>3</v>
      </c>
      <c r="AJ34" s="104">
        <f t="shared" si="33"/>
        <v>0</v>
      </c>
      <c r="AK34" s="99"/>
      <c r="AL34" s="99">
        <f t="shared" si="12"/>
        <v>0</v>
      </c>
      <c r="AM34" s="86">
        <f t="shared" si="34"/>
        <v>4</v>
      </c>
      <c r="AN34" s="104">
        <f t="shared" si="35"/>
        <v>0</v>
      </c>
      <c r="AO34" s="99"/>
      <c r="AP34" s="99">
        <f t="shared" si="13"/>
        <v>1</v>
      </c>
      <c r="AQ34" s="86">
        <f t="shared" si="36"/>
        <v>3</v>
      </c>
      <c r="AR34" s="104">
        <f t="shared" si="37"/>
        <v>0</v>
      </c>
      <c r="AS34" s="99"/>
      <c r="AT34" s="99">
        <f t="shared" si="14"/>
        <v>0</v>
      </c>
      <c r="AU34" s="86">
        <f t="shared" si="38"/>
        <v>4</v>
      </c>
      <c r="AV34" s="104">
        <f t="shared" si="39"/>
        <v>0</v>
      </c>
      <c r="AW34" s="99"/>
      <c r="AX34" s="36">
        <f>'Faculty Info'!E33</f>
        <v>90</v>
      </c>
      <c r="AY34" s="60">
        <f t="shared" si="15"/>
        <v>3</v>
      </c>
      <c r="AZ34" s="75">
        <f t="shared" si="58"/>
        <v>108</v>
      </c>
      <c r="BA34" s="58"/>
      <c r="BB34" s="65">
        <v>1</v>
      </c>
      <c r="BC34" s="65">
        <f t="shared" si="17"/>
        <v>0</v>
      </c>
      <c r="BD34" s="77">
        <f t="shared" si="40"/>
        <v>0</v>
      </c>
      <c r="BE34" s="65">
        <v>1</v>
      </c>
      <c r="BF34" s="65">
        <f t="shared" si="18"/>
        <v>4</v>
      </c>
      <c r="BG34" s="77">
        <f t="shared" si="41"/>
        <v>0</v>
      </c>
      <c r="BH34" s="65">
        <v>0</v>
      </c>
      <c r="BI34" s="65">
        <f t="shared" si="19"/>
        <v>0</v>
      </c>
      <c r="BJ34" s="77">
        <f t="shared" si="42"/>
        <v>0</v>
      </c>
      <c r="BK34" s="65">
        <v>0</v>
      </c>
      <c r="BL34" s="65">
        <f t="shared" si="20"/>
        <v>0</v>
      </c>
      <c r="BM34" s="77">
        <f t="shared" si="43"/>
        <v>0</v>
      </c>
      <c r="BN34" s="65">
        <v>0</v>
      </c>
      <c r="BO34" s="65">
        <f t="shared" si="21"/>
        <v>0</v>
      </c>
      <c r="BP34" s="77">
        <f t="shared" si="44"/>
        <v>0</v>
      </c>
      <c r="BQ34" s="65">
        <v>0</v>
      </c>
      <c r="BR34" s="65">
        <f t="shared" si="22"/>
        <v>0</v>
      </c>
      <c r="BS34" s="77">
        <f t="shared" si="45"/>
        <v>0</v>
      </c>
      <c r="BT34" s="65">
        <v>0</v>
      </c>
      <c r="BU34" s="65">
        <f t="shared" si="23"/>
        <v>0</v>
      </c>
      <c r="BV34" s="77">
        <f t="shared" si="46"/>
        <v>0</v>
      </c>
      <c r="BW34" s="65">
        <v>0</v>
      </c>
      <c r="BX34" s="65">
        <f t="shared" si="24"/>
        <v>0</v>
      </c>
      <c r="BY34" s="77">
        <f t="shared" si="47"/>
        <v>0</v>
      </c>
      <c r="BZ34" s="65">
        <v>0</v>
      </c>
      <c r="CA34" s="65">
        <f t="shared" si="25"/>
        <v>0</v>
      </c>
      <c r="CB34" s="77">
        <f t="shared" si="48"/>
        <v>0</v>
      </c>
      <c r="CC34" s="65">
        <v>0</v>
      </c>
      <c r="CD34" s="65">
        <f t="shared" si="26"/>
        <v>0</v>
      </c>
      <c r="CE34" s="77">
        <f t="shared" si="49"/>
        <v>0</v>
      </c>
      <c r="CF34" s="65">
        <v>0</v>
      </c>
      <c r="CG34" s="58">
        <f t="shared" si="27"/>
        <v>0</v>
      </c>
      <c r="CH34" s="77">
        <f t="shared" si="50"/>
        <v>0</v>
      </c>
      <c r="CI34" s="92"/>
      <c r="CJ34" s="92"/>
      <c r="CK34" s="6" t="s">
        <v>77</v>
      </c>
      <c r="CL34" s="88">
        <v>19</v>
      </c>
      <c r="CM34" s="86">
        <f t="shared" si="51"/>
        <v>19</v>
      </c>
      <c r="CN34" s="40">
        <v>1</v>
      </c>
      <c r="CO34" s="32">
        <v>0</v>
      </c>
      <c r="CP34" s="32">
        <f t="shared" si="52"/>
        <v>1</v>
      </c>
      <c r="CQ34" s="32">
        <v>1</v>
      </c>
      <c r="CR34" s="32">
        <v>0</v>
      </c>
      <c r="CS34" s="42">
        <v>6</v>
      </c>
      <c r="CT34" s="42">
        <v>3</v>
      </c>
      <c r="CU34" s="32">
        <f t="shared" si="53"/>
        <v>0</v>
      </c>
      <c r="CV34" s="32">
        <f t="shared" si="54"/>
        <v>0</v>
      </c>
      <c r="CW34" s="32">
        <f t="shared" si="55"/>
        <v>1</v>
      </c>
      <c r="CX34" s="32">
        <f t="shared" si="56"/>
        <v>0</v>
      </c>
      <c r="CY34" s="32">
        <v>1</v>
      </c>
      <c r="CZ34" s="32">
        <v>0</v>
      </c>
      <c r="DA34" s="32">
        <v>0</v>
      </c>
      <c r="DB34" s="32">
        <v>0</v>
      </c>
      <c r="DC34" s="32">
        <v>0</v>
      </c>
      <c r="DD34" s="32">
        <v>0</v>
      </c>
      <c r="DE34" s="32">
        <v>0</v>
      </c>
      <c r="DF34" s="35">
        <v>0</v>
      </c>
      <c r="DG34" s="32">
        <v>0</v>
      </c>
      <c r="DH34" s="32">
        <v>0</v>
      </c>
      <c r="DI34" s="32">
        <v>0</v>
      </c>
      <c r="DJ34" s="32"/>
      <c r="DK34" s="32"/>
      <c r="DL34" s="32"/>
      <c r="DM34" s="32"/>
      <c r="DY34" s="9"/>
      <c r="EU34" s="11"/>
      <c r="EV34" s="11"/>
      <c r="EW34" s="11"/>
      <c r="EX34" s="11"/>
      <c r="EY34" s="11"/>
      <c r="EZ34" s="11"/>
      <c r="FA34" s="11"/>
      <c r="FB34" s="11"/>
      <c r="FC34" s="11"/>
    </row>
    <row r="35" spans="1:167">
      <c r="A35" s="51">
        <v>33</v>
      </c>
      <c r="B35" s="56">
        <f t="shared" si="28"/>
        <v>126</v>
      </c>
      <c r="C35" s="56"/>
      <c r="D35" s="56">
        <f>'Faculty Info'!E34*1000</f>
        <v>90000</v>
      </c>
      <c r="E35" s="56">
        <f>'Faculty Info'!F34</f>
        <v>1000</v>
      </c>
      <c r="F35" s="56">
        <f t="shared" si="0"/>
        <v>90000</v>
      </c>
      <c r="G35" s="56">
        <f t="shared" si="29"/>
        <v>31500</v>
      </c>
      <c r="H35" s="56"/>
      <c r="I35" s="56"/>
      <c r="J35" s="45">
        <v>1</v>
      </c>
      <c r="K35" s="45">
        <f t="shared" si="1"/>
        <v>1</v>
      </c>
      <c r="L35" s="68">
        <f t="shared" si="2"/>
        <v>0</v>
      </c>
      <c r="M35" s="45"/>
      <c r="N35" s="42">
        <v>0</v>
      </c>
      <c r="O35" s="36">
        <f t="shared" si="3"/>
        <v>0</v>
      </c>
      <c r="P35" s="72">
        <f t="shared" si="4"/>
        <v>0</v>
      </c>
      <c r="Q35" s="52"/>
      <c r="R35" s="51">
        <f t="shared" si="30"/>
        <v>0</v>
      </c>
      <c r="S35" s="51">
        <f t="shared" si="5"/>
        <v>0</v>
      </c>
      <c r="T35" s="68">
        <f t="shared" si="6"/>
        <v>0</v>
      </c>
      <c r="U35" s="51"/>
      <c r="V35" s="51">
        <f>'Faculty Info'!I34</f>
        <v>1</v>
      </c>
      <c r="W35" s="51">
        <f t="shared" si="7"/>
        <v>2</v>
      </c>
      <c r="X35" s="68">
        <f t="shared" si="8"/>
        <v>0</v>
      </c>
      <c r="Y35" s="51"/>
      <c r="Z35" s="38">
        <f>'Faculty Info'!H34</f>
        <v>5</v>
      </c>
      <c r="AA35" s="38">
        <f t="shared" si="9"/>
        <v>1.5</v>
      </c>
      <c r="AB35" s="72">
        <f t="shared" si="31"/>
        <v>0</v>
      </c>
      <c r="AC35" s="99"/>
      <c r="AD35" s="109">
        <f>'Faculty Info'!J34</f>
        <v>1</v>
      </c>
      <c r="AE35" s="111">
        <f t="shared" si="57"/>
        <v>3.5</v>
      </c>
      <c r="AF35" s="112">
        <f t="shared" si="10"/>
        <v>0</v>
      </c>
      <c r="AG35" s="110"/>
      <c r="AH35" s="86">
        <f t="shared" si="11"/>
        <v>0</v>
      </c>
      <c r="AI35" s="86">
        <f t="shared" si="32"/>
        <v>3</v>
      </c>
      <c r="AJ35" s="104">
        <f t="shared" si="33"/>
        <v>0</v>
      </c>
      <c r="AK35" s="99"/>
      <c r="AL35" s="99">
        <f t="shared" si="12"/>
        <v>0</v>
      </c>
      <c r="AM35" s="86">
        <f t="shared" si="34"/>
        <v>4</v>
      </c>
      <c r="AN35" s="104">
        <f t="shared" si="35"/>
        <v>0</v>
      </c>
      <c r="AO35" s="99"/>
      <c r="AP35" s="99">
        <f t="shared" si="13"/>
        <v>1</v>
      </c>
      <c r="AQ35" s="86">
        <f t="shared" si="36"/>
        <v>3</v>
      </c>
      <c r="AR35" s="104">
        <f t="shared" si="37"/>
        <v>0</v>
      </c>
      <c r="AS35" s="99"/>
      <c r="AT35" s="99">
        <f t="shared" si="14"/>
        <v>1</v>
      </c>
      <c r="AU35" s="86">
        <f t="shared" si="38"/>
        <v>4</v>
      </c>
      <c r="AV35" s="104">
        <f t="shared" si="39"/>
        <v>0</v>
      </c>
      <c r="AW35" s="99"/>
      <c r="AX35" s="36">
        <f>'Faculty Info'!E34</f>
        <v>90</v>
      </c>
      <c r="AY35" s="60">
        <f t="shared" si="15"/>
        <v>3.5</v>
      </c>
      <c r="AZ35" s="75">
        <f t="shared" si="58"/>
        <v>126</v>
      </c>
      <c r="BA35" s="58"/>
      <c r="BB35" s="65">
        <v>0</v>
      </c>
      <c r="BC35" s="65">
        <f t="shared" si="17"/>
        <v>0</v>
      </c>
      <c r="BD35" s="77">
        <f t="shared" si="40"/>
        <v>0</v>
      </c>
      <c r="BE35" s="65">
        <v>0</v>
      </c>
      <c r="BF35" s="65">
        <f t="shared" si="18"/>
        <v>0</v>
      </c>
      <c r="BG35" s="77">
        <f t="shared" si="41"/>
        <v>0</v>
      </c>
      <c r="BH35" s="65">
        <v>0</v>
      </c>
      <c r="BI35" s="65">
        <f t="shared" si="19"/>
        <v>0</v>
      </c>
      <c r="BJ35" s="77">
        <f t="shared" si="42"/>
        <v>0</v>
      </c>
      <c r="BK35" s="65">
        <v>0</v>
      </c>
      <c r="BL35" s="65">
        <f t="shared" si="20"/>
        <v>0</v>
      </c>
      <c r="BM35" s="77">
        <f t="shared" si="43"/>
        <v>0</v>
      </c>
      <c r="BN35" s="65">
        <v>1</v>
      </c>
      <c r="BO35" s="65">
        <f t="shared" si="21"/>
        <v>2</v>
      </c>
      <c r="BP35" s="77">
        <f t="shared" si="44"/>
        <v>0</v>
      </c>
      <c r="BQ35" s="65">
        <v>0</v>
      </c>
      <c r="BR35" s="65">
        <f t="shared" si="22"/>
        <v>0</v>
      </c>
      <c r="BS35" s="77">
        <f t="shared" si="45"/>
        <v>0</v>
      </c>
      <c r="BT35" s="65">
        <v>0</v>
      </c>
      <c r="BU35" s="65">
        <f t="shared" si="23"/>
        <v>0</v>
      </c>
      <c r="BV35" s="77">
        <f t="shared" si="46"/>
        <v>0</v>
      </c>
      <c r="BW35" s="65">
        <v>0</v>
      </c>
      <c r="BX35" s="65">
        <f t="shared" si="24"/>
        <v>0</v>
      </c>
      <c r="BY35" s="77">
        <f t="shared" si="47"/>
        <v>0</v>
      </c>
      <c r="BZ35" s="65">
        <v>0</v>
      </c>
      <c r="CA35" s="65">
        <f t="shared" si="25"/>
        <v>0</v>
      </c>
      <c r="CB35" s="77">
        <f t="shared" si="48"/>
        <v>0</v>
      </c>
      <c r="CC35" s="65">
        <v>0</v>
      </c>
      <c r="CD35" s="65">
        <f t="shared" si="26"/>
        <v>0</v>
      </c>
      <c r="CE35" s="77">
        <f t="shared" si="49"/>
        <v>0</v>
      </c>
      <c r="CF35" s="65">
        <v>0</v>
      </c>
      <c r="CG35" s="58">
        <f t="shared" si="27"/>
        <v>0</v>
      </c>
      <c r="CH35" s="77">
        <f t="shared" si="50"/>
        <v>0</v>
      </c>
      <c r="CI35" s="92"/>
      <c r="CJ35" s="92"/>
      <c r="CK35" s="6" t="s">
        <v>89</v>
      </c>
      <c r="CL35" s="88">
        <v>9</v>
      </c>
      <c r="CM35" s="86">
        <f t="shared" si="51"/>
        <v>9</v>
      </c>
      <c r="CN35" s="40">
        <v>1</v>
      </c>
      <c r="CO35" s="32">
        <v>1</v>
      </c>
      <c r="CP35" s="32">
        <f t="shared" si="52"/>
        <v>0</v>
      </c>
      <c r="CQ35" s="32">
        <v>1</v>
      </c>
      <c r="CR35" s="32">
        <v>0</v>
      </c>
      <c r="CS35" s="42">
        <v>6</v>
      </c>
      <c r="CT35" s="42">
        <v>3</v>
      </c>
      <c r="CU35" s="32">
        <f t="shared" si="53"/>
        <v>0</v>
      </c>
      <c r="CV35" s="32">
        <f t="shared" si="54"/>
        <v>0</v>
      </c>
      <c r="CW35" s="32">
        <f t="shared" si="55"/>
        <v>1</v>
      </c>
      <c r="CX35" s="32">
        <f t="shared" si="56"/>
        <v>0</v>
      </c>
      <c r="CY35" s="32">
        <v>0</v>
      </c>
      <c r="CZ35" s="32">
        <v>0</v>
      </c>
      <c r="DA35" s="32">
        <v>0</v>
      </c>
      <c r="DB35" s="32">
        <v>0</v>
      </c>
      <c r="DC35" s="32">
        <v>0</v>
      </c>
      <c r="DD35" s="32">
        <v>0</v>
      </c>
      <c r="DE35" s="32">
        <v>0</v>
      </c>
      <c r="DF35" s="35">
        <v>1</v>
      </c>
      <c r="DG35" s="32">
        <v>0</v>
      </c>
      <c r="DH35" s="32">
        <v>0</v>
      </c>
      <c r="DI35" s="32">
        <v>0</v>
      </c>
      <c r="DJ35" s="32"/>
      <c r="DK35" s="32"/>
      <c r="DL35" s="32"/>
      <c r="DM35" s="32"/>
      <c r="DY35" s="9"/>
      <c r="EU35" s="11"/>
      <c r="EV35" s="11"/>
      <c r="EW35" s="11"/>
      <c r="EX35" s="11"/>
      <c r="EY35" s="11"/>
      <c r="EZ35" s="11"/>
      <c r="FA35" s="11"/>
      <c r="FB35" s="11"/>
      <c r="FC35" s="11"/>
    </row>
    <row r="36" spans="1:167">
      <c r="A36" s="51">
        <v>34</v>
      </c>
      <c r="B36" s="56">
        <f t="shared" si="28"/>
        <v>384.6</v>
      </c>
      <c r="C36" s="56"/>
      <c r="D36" s="56">
        <f>'Faculty Info'!E35*1000</f>
        <v>48000</v>
      </c>
      <c r="E36" s="56">
        <f>'Faculty Info'!F35</f>
        <v>600</v>
      </c>
      <c r="F36" s="56">
        <f t="shared" si="0"/>
        <v>48000</v>
      </c>
      <c r="G36" s="56">
        <f t="shared" si="29"/>
        <v>4800</v>
      </c>
      <c r="H36" s="56"/>
      <c r="I36" s="56"/>
      <c r="J36" s="45">
        <v>1</v>
      </c>
      <c r="K36" s="45">
        <f t="shared" si="1"/>
        <v>0</v>
      </c>
      <c r="L36" s="68">
        <f t="shared" si="2"/>
        <v>0</v>
      </c>
      <c r="M36" s="45"/>
      <c r="N36" s="42">
        <v>1</v>
      </c>
      <c r="O36" s="36">
        <f t="shared" si="3"/>
        <v>0</v>
      </c>
      <c r="P36" s="72">
        <f t="shared" si="4"/>
        <v>0</v>
      </c>
      <c r="Q36" s="52"/>
      <c r="R36" s="51">
        <f t="shared" si="30"/>
        <v>0</v>
      </c>
      <c r="S36" s="51">
        <f t="shared" si="5"/>
        <v>0</v>
      </c>
      <c r="T36" s="68">
        <f t="shared" si="6"/>
        <v>0</v>
      </c>
      <c r="U36" s="51"/>
      <c r="V36" s="51">
        <f>'Faculty Info'!I35</f>
        <v>1</v>
      </c>
      <c r="W36" s="51">
        <f t="shared" si="7"/>
        <v>2</v>
      </c>
      <c r="X36" s="68">
        <f t="shared" si="8"/>
        <v>0</v>
      </c>
      <c r="Y36" s="51"/>
      <c r="Z36" s="38">
        <f>'Faculty Info'!H35</f>
        <v>2.5</v>
      </c>
      <c r="AA36" s="38">
        <f t="shared" si="9"/>
        <v>2</v>
      </c>
      <c r="AB36" s="72">
        <f t="shared" si="31"/>
        <v>0</v>
      </c>
      <c r="AC36" s="99"/>
      <c r="AD36" s="109">
        <f>'Faculty Info'!J35</f>
        <v>3</v>
      </c>
      <c r="AE36" s="111">
        <f t="shared" si="57"/>
        <v>0.5</v>
      </c>
      <c r="AF36" s="112">
        <f t="shared" si="10"/>
        <v>375</v>
      </c>
      <c r="AG36" s="110"/>
      <c r="AH36" s="86">
        <f t="shared" si="11"/>
        <v>0</v>
      </c>
      <c r="AI36" s="86">
        <f t="shared" si="32"/>
        <v>3</v>
      </c>
      <c r="AJ36" s="104">
        <f t="shared" si="33"/>
        <v>0</v>
      </c>
      <c r="AK36" s="99"/>
      <c r="AL36" s="99">
        <f t="shared" si="12"/>
        <v>2</v>
      </c>
      <c r="AM36" s="86">
        <f t="shared" si="34"/>
        <v>4</v>
      </c>
      <c r="AN36" s="104">
        <f t="shared" si="35"/>
        <v>0</v>
      </c>
      <c r="AO36" s="99"/>
      <c r="AP36" s="99">
        <f t="shared" si="13"/>
        <v>0</v>
      </c>
      <c r="AQ36" s="86">
        <f t="shared" si="36"/>
        <v>3</v>
      </c>
      <c r="AR36" s="104">
        <f t="shared" si="37"/>
        <v>0</v>
      </c>
      <c r="AS36" s="99"/>
      <c r="AT36" s="99">
        <f t="shared" si="14"/>
        <v>0</v>
      </c>
      <c r="AU36" s="86">
        <f t="shared" si="38"/>
        <v>4</v>
      </c>
      <c r="AV36" s="104">
        <f t="shared" si="39"/>
        <v>0</v>
      </c>
      <c r="AW36" s="99"/>
      <c r="AX36" s="36">
        <f>'Faculty Info'!E35</f>
        <v>48</v>
      </c>
      <c r="AY36" s="60">
        <f t="shared" si="15"/>
        <v>0.5</v>
      </c>
      <c r="AZ36" s="75">
        <f t="shared" si="58"/>
        <v>9.6000000000000014</v>
      </c>
      <c r="BA36" s="58"/>
      <c r="BB36" s="65">
        <v>0</v>
      </c>
      <c r="BC36" s="65">
        <f t="shared" si="17"/>
        <v>0</v>
      </c>
      <c r="BD36" s="77">
        <f t="shared" si="40"/>
        <v>0</v>
      </c>
      <c r="BE36" s="65">
        <v>0</v>
      </c>
      <c r="BF36" s="65">
        <f t="shared" si="18"/>
        <v>0</v>
      </c>
      <c r="BG36" s="77">
        <f t="shared" si="41"/>
        <v>0</v>
      </c>
      <c r="BH36" s="65">
        <v>0</v>
      </c>
      <c r="BI36" s="65">
        <f t="shared" si="19"/>
        <v>0</v>
      </c>
      <c r="BJ36" s="77">
        <f t="shared" si="42"/>
        <v>0</v>
      </c>
      <c r="BK36" s="65">
        <v>0</v>
      </c>
      <c r="BL36" s="65">
        <f t="shared" si="20"/>
        <v>0</v>
      </c>
      <c r="BM36" s="77">
        <f t="shared" si="43"/>
        <v>0</v>
      </c>
      <c r="BN36" s="65">
        <v>0</v>
      </c>
      <c r="BO36" s="65">
        <f t="shared" si="21"/>
        <v>0</v>
      </c>
      <c r="BP36" s="77">
        <f t="shared" si="44"/>
        <v>0</v>
      </c>
      <c r="BQ36" s="65">
        <v>1</v>
      </c>
      <c r="BR36" s="65">
        <f t="shared" si="22"/>
        <v>2</v>
      </c>
      <c r="BS36" s="77">
        <f t="shared" si="45"/>
        <v>0</v>
      </c>
      <c r="BT36" s="65">
        <v>0</v>
      </c>
      <c r="BU36" s="65">
        <f t="shared" si="23"/>
        <v>0</v>
      </c>
      <c r="BV36" s="77">
        <f t="shared" si="46"/>
        <v>0</v>
      </c>
      <c r="BW36" s="65">
        <v>0</v>
      </c>
      <c r="BX36" s="65">
        <f t="shared" si="24"/>
        <v>0</v>
      </c>
      <c r="BY36" s="77">
        <f t="shared" si="47"/>
        <v>0</v>
      </c>
      <c r="BZ36" s="65">
        <v>0</v>
      </c>
      <c r="CA36" s="65">
        <f t="shared" si="25"/>
        <v>0</v>
      </c>
      <c r="CB36" s="77">
        <f t="shared" si="48"/>
        <v>0</v>
      </c>
      <c r="CC36" s="65">
        <v>0</v>
      </c>
      <c r="CD36" s="65">
        <f t="shared" si="26"/>
        <v>0</v>
      </c>
      <c r="CE36" s="77">
        <f t="shared" si="49"/>
        <v>0</v>
      </c>
      <c r="CF36" s="65">
        <v>0</v>
      </c>
      <c r="CG36" s="58">
        <f t="shared" si="27"/>
        <v>0</v>
      </c>
      <c r="CH36" s="77">
        <f t="shared" si="50"/>
        <v>0</v>
      </c>
      <c r="CI36" s="92"/>
      <c r="CJ36" s="92"/>
      <c r="CK36" s="6" t="s">
        <v>78</v>
      </c>
      <c r="CL36" s="88">
        <v>15</v>
      </c>
      <c r="CM36" s="86">
        <f t="shared" si="51"/>
        <v>15</v>
      </c>
      <c r="CN36" s="40">
        <v>1</v>
      </c>
      <c r="CO36" s="32">
        <v>1</v>
      </c>
      <c r="CP36" s="32">
        <f t="shared" si="52"/>
        <v>0</v>
      </c>
      <c r="CQ36" s="32">
        <v>1</v>
      </c>
      <c r="CR36" s="32">
        <v>0</v>
      </c>
      <c r="CS36" s="42">
        <v>6</v>
      </c>
      <c r="CT36" s="42">
        <v>3</v>
      </c>
      <c r="CU36" s="32">
        <f t="shared" si="53"/>
        <v>0</v>
      </c>
      <c r="CV36" s="32">
        <f t="shared" si="54"/>
        <v>0</v>
      </c>
      <c r="CW36" s="32">
        <f t="shared" si="55"/>
        <v>1</v>
      </c>
      <c r="CX36" s="32">
        <f t="shared" si="56"/>
        <v>0</v>
      </c>
      <c r="CY36" s="32">
        <v>1</v>
      </c>
      <c r="CZ36" s="32">
        <v>0</v>
      </c>
      <c r="DA36" s="32">
        <v>0</v>
      </c>
      <c r="DB36" s="32">
        <v>0</v>
      </c>
      <c r="DC36" s="32">
        <v>0</v>
      </c>
      <c r="DD36" s="32">
        <v>0</v>
      </c>
      <c r="DE36" s="32">
        <v>0</v>
      </c>
      <c r="DF36" s="35">
        <v>0</v>
      </c>
      <c r="DG36" s="32">
        <v>0</v>
      </c>
      <c r="DH36" s="32">
        <v>0</v>
      </c>
      <c r="DI36" s="32">
        <v>0</v>
      </c>
      <c r="DJ36" s="32"/>
      <c r="DK36" s="32"/>
      <c r="DL36" s="32"/>
      <c r="DM36" s="32"/>
      <c r="DY36" s="9"/>
      <c r="EU36" s="11"/>
      <c r="EV36" s="11"/>
      <c r="EW36" s="11"/>
      <c r="EX36" s="11"/>
      <c r="EY36" s="11"/>
      <c r="EZ36" s="11"/>
      <c r="FA36" s="11"/>
      <c r="FB36" s="11"/>
      <c r="FC36" s="11"/>
    </row>
    <row r="37" spans="1:167">
      <c r="A37" s="51">
        <v>35</v>
      </c>
      <c r="B37" s="56">
        <f t="shared" si="28"/>
        <v>72</v>
      </c>
      <c r="C37" s="56"/>
      <c r="D37" s="56">
        <f>'Faculty Info'!E36*1000</f>
        <v>90000</v>
      </c>
      <c r="E37" s="56">
        <f>'Faculty Info'!F36</f>
        <v>1000</v>
      </c>
      <c r="F37" s="56">
        <f t="shared" si="0"/>
        <v>90000</v>
      </c>
      <c r="G37" s="56">
        <f t="shared" si="29"/>
        <v>18000</v>
      </c>
      <c r="H37" s="56"/>
      <c r="I37" s="56"/>
      <c r="J37" s="45">
        <v>1</v>
      </c>
      <c r="K37" s="45">
        <f t="shared" si="1"/>
        <v>1</v>
      </c>
      <c r="L37" s="68">
        <f t="shared" si="2"/>
        <v>0</v>
      </c>
      <c r="M37" s="45"/>
      <c r="N37" s="42">
        <v>0</v>
      </c>
      <c r="O37" s="36">
        <f t="shared" si="3"/>
        <v>0</v>
      </c>
      <c r="P37" s="72">
        <f t="shared" si="4"/>
        <v>0</v>
      </c>
      <c r="Q37" s="52"/>
      <c r="R37" s="51">
        <f t="shared" si="30"/>
        <v>0</v>
      </c>
      <c r="S37" s="51">
        <f t="shared" si="5"/>
        <v>0</v>
      </c>
      <c r="T37" s="68">
        <f t="shared" si="6"/>
        <v>0</v>
      </c>
      <c r="U37" s="51"/>
      <c r="V37" s="51">
        <f>'Faculty Info'!I36</f>
        <v>1</v>
      </c>
      <c r="W37" s="51">
        <f t="shared" si="7"/>
        <v>3</v>
      </c>
      <c r="X37" s="68">
        <f t="shared" si="8"/>
        <v>0</v>
      </c>
      <c r="Y37" s="51"/>
      <c r="Z37" s="38">
        <f>'Faculty Info'!H36</f>
        <v>5</v>
      </c>
      <c r="AA37" s="38">
        <f t="shared" si="9"/>
        <v>3</v>
      </c>
      <c r="AB37" s="72">
        <f t="shared" si="31"/>
        <v>0</v>
      </c>
      <c r="AC37" s="99"/>
      <c r="AD37" s="109">
        <f>'Faculty Info'!J36</f>
        <v>1.5</v>
      </c>
      <c r="AE37" s="111">
        <f t="shared" si="57"/>
        <v>2</v>
      </c>
      <c r="AF37" s="112">
        <f t="shared" si="10"/>
        <v>0</v>
      </c>
      <c r="AG37" s="110"/>
      <c r="AH37" s="86">
        <f t="shared" si="11"/>
        <v>0</v>
      </c>
      <c r="AI37" s="86">
        <f t="shared" si="32"/>
        <v>3</v>
      </c>
      <c r="AJ37" s="104">
        <f t="shared" si="33"/>
        <v>0</v>
      </c>
      <c r="AK37" s="99"/>
      <c r="AL37" s="99">
        <f t="shared" si="12"/>
        <v>3</v>
      </c>
      <c r="AM37" s="86">
        <f t="shared" si="34"/>
        <v>4</v>
      </c>
      <c r="AN37" s="104">
        <f t="shared" si="35"/>
        <v>0</v>
      </c>
      <c r="AO37" s="99"/>
      <c r="AP37" s="99">
        <f t="shared" si="13"/>
        <v>0</v>
      </c>
      <c r="AQ37" s="86">
        <f t="shared" si="36"/>
        <v>3</v>
      </c>
      <c r="AR37" s="104">
        <f t="shared" si="37"/>
        <v>0</v>
      </c>
      <c r="AS37" s="99"/>
      <c r="AT37" s="99">
        <f t="shared" si="14"/>
        <v>0</v>
      </c>
      <c r="AU37" s="86">
        <f t="shared" si="38"/>
        <v>4</v>
      </c>
      <c r="AV37" s="104">
        <f t="shared" si="39"/>
        <v>0</v>
      </c>
      <c r="AW37" s="99"/>
      <c r="AX37" s="36">
        <f>'Faculty Info'!E36</f>
        <v>90</v>
      </c>
      <c r="AY37" s="60">
        <f t="shared" si="15"/>
        <v>2</v>
      </c>
      <c r="AZ37" s="75">
        <f t="shared" si="58"/>
        <v>72</v>
      </c>
      <c r="BA37" s="58"/>
      <c r="BB37" s="65">
        <v>1</v>
      </c>
      <c r="BC37" s="65">
        <f t="shared" si="17"/>
        <v>2</v>
      </c>
      <c r="BD37" s="77">
        <f t="shared" si="40"/>
        <v>0</v>
      </c>
      <c r="BE37" s="65">
        <v>0</v>
      </c>
      <c r="BF37" s="65">
        <f t="shared" si="18"/>
        <v>0</v>
      </c>
      <c r="BG37" s="77">
        <f t="shared" si="41"/>
        <v>0</v>
      </c>
      <c r="BH37" s="65">
        <v>0</v>
      </c>
      <c r="BI37" s="65">
        <f t="shared" si="19"/>
        <v>0</v>
      </c>
      <c r="BJ37" s="77">
        <f t="shared" si="42"/>
        <v>0</v>
      </c>
      <c r="BK37" s="65">
        <v>0</v>
      </c>
      <c r="BL37" s="65">
        <f t="shared" si="20"/>
        <v>0</v>
      </c>
      <c r="BM37" s="77">
        <f t="shared" si="43"/>
        <v>0</v>
      </c>
      <c r="BN37" s="65">
        <v>0</v>
      </c>
      <c r="BO37" s="65">
        <f t="shared" si="21"/>
        <v>0</v>
      </c>
      <c r="BP37" s="77">
        <f t="shared" si="44"/>
        <v>0</v>
      </c>
      <c r="BQ37" s="65">
        <v>0</v>
      </c>
      <c r="BR37" s="65">
        <f t="shared" si="22"/>
        <v>0</v>
      </c>
      <c r="BS37" s="77">
        <f t="shared" si="45"/>
        <v>0</v>
      </c>
      <c r="BT37" s="65">
        <v>0</v>
      </c>
      <c r="BU37" s="65">
        <f t="shared" si="23"/>
        <v>0</v>
      </c>
      <c r="BV37" s="77">
        <f t="shared" si="46"/>
        <v>0</v>
      </c>
      <c r="BW37" s="65">
        <v>0</v>
      </c>
      <c r="BX37" s="65">
        <f t="shared" si="24"/>
        <v>0</v>
      </c>
      <c r="BY37" s="77">
        <f t="shared" si="47"/>
        <v>0</v>
      </c>
      <c r="BZ37" s="65">
        <v>0</v>
      </c>
      <c r="CA37" s="65">
        <f t="shared" si="25"/>
        <v>0</v>
      </c>
      <c r="CB37" s="77">
        <f t="shared" si="48"/>
        <v>0</v>
      </c>
      <c r="CC37" s="65">
        <v>0</v>
      </c>
      <c r="CD37" s="65">
        <f t="shared" si="26"/>
        <v>0</v>
      </c>
      <c r="CE37" s="77">
        <f t="shared" si="49"/>
        <v>0</v>
      </c>
      <c r="CF37" s="65">
        <v>1</v>
      </c>
      <c r="CG37" s="58">
        <f t="shared" si="27"/>
        <v>1</v>
      </c>
      <c r="CH37" s="77">
        <f t="shared" si="50"/>
        <v>0</v>
      </c>
      <c r="CI37" s="92"/>
      <c r="CJ37" s="92"/>
      <c r="CK37" s="6" t="s">
        <v>79</v>
      </c>
      <c r="CL37" s="88">
        <v>9</v>
      </c>
      <c r="CM37" s="86">
        <f t="shared" si="51"/>
        <v>9</v>
      </c>
      <c r="CN37" s="40">
        <v>0.5</v>
      </c>
      <c r="CO37" s="32">
        <v>1</v>
      </c>
      <c r="CP37" s="32">
        <f t="shared" si="52"/>
        <v>0</v>
      </c>
      <c r="CQ37" s="32">
        <v>1</v>
      </c>
      <c r="CR37" s="32">
        <v>0</v>
      </c>
      <c r="CS37" s="42">
        <v>6</v>
      </c>
      <c r="CT37" s="42">
        <v>3</v>
      </c>
      <c r="CU37" s="32">
        <f t="shared" si="53"/>
        <v>0</v>
      </c>
      <c r="CV37" s="32">
        <f t="shared" si="54"/>
        <v>0</v>
      </c>
      <c r="CW37" s="32">
        <f t="shared" si="55"/>
        <v>1</v>
      </c>
      <c r="CX37" s="32">
        <f t="shared" si="56"/>
        <v>0</v>
      </c>
      <c r="CY37" s="32">
        <v>0</v>
      </c>
      <c r="CZ37" s="32">
        <v>0</v>
      </c>
      <c r="DA37" s="32">
        <v>0</v>
      </c>
      <c r="DB37" s="32">
        <v>0</v>
      </c>
      <c r="DC37" s="32">
        <v>0</v>
      </c>
      <c r="DD37" s="32">
        <v>0</v>
      </c>
      <c r="DE37" s="32">
        <v>0</v>
      </c>
      <c r="DF37" s="35">
        <v>1</v>
      </c>
      <c r="DG37" s="32">
        <v>0</v>
      </c>
      <c r="DH37" s="32">
        <v>0</v>
      </c>
      <c r="DI37" s="32">
        <v>0</v>
      </c>
      <c r="DJ37" s="32"/>
      <c r="DK37" s="32"/>
      <c r="DL37" s="32"/>
      <c r="DM37" s="32"/>
      <c r="DY37" s="9"/>
      <c r="EU37" s="11"/>
      <c r="EV37" s="11"/>
      <c r="EW37" s="11"/>
      <c r="EX37" s="11"/>
      <c r="EY37" s="11"/>
      <c r="EZ37" s="11"/>
      <c r="FA37" s="11"/>
      <c r="FB37" s="11"/>
      <c r="FC37" s="11"/>
    </row>
    <row r="38" spans="1:167">
      <c r="A38" s="51">
        <v>36</v>
      </c>
      <c r="B38" s="56">
        <f t="shared" si="28"/>
        <v>160</v>
      </c>
      <c r="C38" s="56"/>
      <c r="D38" s="56">
        <f>'Faculty Info'!E37*1000</f>
        <v>80000</v>
      </c>
      <c r="E38" s="56">
        <f>'Faculty Info'!F37</f>
        <v>1000</v>
      </c>
      <c r="F38" s="56">
        <f t="shared" si="0"/>
        <v>80000</v>
      </c>
      <c r="G38" s="56">
        <f t="shared" si="29"/>
        <v>40000</v>
      </c>
      <c r="H38" s="56"/>
      <c r="I38" s="56"/>
      <c r="J38" s="45">
        <v>1</v>
      </c>
      <c r="K38" s="45">
        <f t="shared" si="1"/>
        <v>0</v>
      </c>
      <c r="L38" s="68">
        <f t="shared" si="2"/>
        <v>0</v>
      </c>
      <c r="M38" s="45"/>
      <c r="N38" s="42">
        <v>0</v>
      </c>
      <c r="O38" s="36">
        <f t="shared" si="3"/>
        <v>0</v>
      </c>
      <c r="P38" s="72">
        <f t="shared" si="4"/>
        <v>0</v>
      </c>
      <c r="Q38" s="52"/>
      <c r="R38" s="51">
        <f t="shared" si="30"/>
        <v>0</v>
      </c>
      <c r="S38" s="51">
        <f t="shared" si="5"/>
        <v>0</v>
      </c>
      <c r="T38" s="68">
        <f t="shared" si="6"/>
        <v>0</v>
      </c>
      <c r="U38" s="51"/>
      <c r="V38" s="51">
        <f>'Faculty Info'!I37</f>
        <v>1</v>
      </c>
      <c r="W38" s="51">
        <f t="shared" si="7"/>
        <v>0</v>
      </c>
      <c r="X38" s="68">
        <f t="shared" si="8"/>
        <v>0</v>
      </c>
      <c r="Y38" s="51"/>
      <c r="Z38" s="38">
        <f>'Faculty Info'!H37</f>
        <v>5</v>
      </c>
      <c r="AA38" s="38">
        <f t="shared" si="9"/>
        <v>0</v>
      </c>
      <c r="AB38" s="72">
        <f t="shared" si="31"/>
        <v>0</v>
      </c>
      <c r="AC38" s="99"/>
      <c r="AD38" s="109">
        <f>'Faculty Info'!J37</f>
        <v>1</v>
      </c>
      <c r="AE38" s="111">
        <f t="shared" si="57"/>
        <v>5</v>
      </c>
      <c r="AF38" s="112">
        <f t="shared" si="10"/>
        <v>0</v>
      </c>
      <c r="AG38" s="110"/>
      <c r="AH38" s="86">
        <f t="shared" si="11"/>
        <v>0</v>
      </c>
      <c r="AI38" s="86">
        <f t="shared" si="32"/>
        <v>3</v>
      </c>
      <c r="AJ38" s="104">
        <f t="shared" si="33"/>
        <v>0</v>
      </c>
      <c r="AK38" s="99"/>
      <c r="AL38" s="99">
        <f t="shared" si="12"/>
        <v>0</v>
      </c>
      <c r="AM38" s="86">
        <f t="shared" si="34"/>
        <v>4</v>
      </c>
      <c r="AN38" s="104">
        <f t="shared" si="35"/>
        <v>0</v>
      </c>
      <c r="AO38" s="99"/>
      <c r="AP38" s="99">
        <f t="shared" si="13"/>
        <v>0</v>
      </c>
      <c r="AQ38" s="86">
        <f t="shared" si="36"/>
        <v>3</v>
      </c>
      <c r="AR38" s="104">
        <f t="shared" si="37"/>
        <v>0</v>
      </c>
      <c r="AS38" s="99"/>
      <c r="AT38" s="99">
        <f t="shared" si="14"/>
        <v>0</v>
      </c>
      <c r="AU38" s="86">
        <f t="shared" si="38"/>
        <v>4</v>
      </c>
      <c r="AV38" s="104">
        <f t="shared" si="39"/>
        <v>0</v>
      </c>
      <c r="AW38" s="99"/>
      <c r="AX38" s="36">
        <f>'Faculty Info'!E37</f>
        <v>80</v>
      </c>
      <c r="AY38" s="60">
        <f t="shared" si="15"/>
        <v>5</v>
      </c>
      <c r="AZ38" s="75">
        <f t="shared" si="58"/>
        <v>160</v>
      </c>
      <c r="BA38" s="58"/>
      <c r="BB38" s="65">
        <v>0</v>
      </c>
      <c r="BC38" s="65">
        <f t="shared" si="17"/>
        <v>0</v>
      </c>
      <c r="BD38" s="77">
        <f t="shared" si="40"/>
        <v>0</v>
      </c>
      <c r="BE38" s="65">
        <v>1</v>
      </c>
      <c r="BF38" s="65">
        <f t="shared" si="18"/>
        <v>0</v>
      </c>
      <c r="BG38" s="77">
        <f t="shared" si="41"/>
        <v>0</v>
      </c>
      <c r="BH38" s="65">
        <v>0</v>
      </c>
      <c r="BI38" s="65">
        <f t="shared" si="19"/>
        <v>0</v>
      </c>
      <c r="BJ38" s="77">
        <f t="shared" si="42"/>
        <v>0</v>
      </c>
      <c r="BK38" s="65">
        <v>0</v>
      </c>
      <c r="BL38" s="65">
        <f t="shared" si="20"/>
        <v>0</v>
      </c>
      <c r="BM38" s="77">
        <f t="shared" si="43"/>
        <v>0</v>
      </c>
      <c r="BN38" s="65">
        <v>0</v>
      </c>
      <c r="BO38" s="65">
        <f t="shared" si="21"/>
        <v>0</v>
      </c>
      <c r="BP38" s="77">
        <f t="shared" si="44"/>
        <v>0</v>
      </c>
      <c r="BQ38" s="65">
        <v>0</v>
      </c>
      <c r="BR38" s="65">
        <f t="shared" si="22"/>
        <v>0</v>
      </c>
      <c r="BS38" s="77">
        <f t="shared" si="45"/>
        <v>0</v>
      </c>
      <c r="BT38" s="65">
        <v>0</v>
      </c>
      <c r="BU38" s="65">
        <f t="shared" si="23"/>
        <v>0</v>
      </c>
      <c r="BV38" s="77">
        <f t="shared" si="46"/>
        <v>0</v>
      </c>
      <c r="BW38" s="65">
        <v>0</v>
      </c>
      <c r="BX38" s="65">
        <f t="shared" si="24"/>
        <v>0</v>
      </c>
      <c r="BY38" s="77">
        <f t="shared" si="47"/>
        <v>0</v>
      </c>
      <c r="BZ38" s="65">
        <v>0</v>
      </c>
      <c r="CA38" s="65">
        <f t="shared" si="25"/>
        <v>0</v>
      </c>
      <c r="CB38" s="77">
        <f t="shared" si="48"/>
        <v>0</v>
      </c>
      <c r="CC38" s="65">
        <v>0</v>
      </c>
      <c r="CD38" s="65">
        <f t="shared" si="26"/>
        <v>0</v>
      </c>
      <c r="CE38" s="77">
        <f t="shared" si="49"/>
        <v>0</v>
      </c>
      <c r="CF38" s="65">
        <v>0</v>
      </c>
      <c r="CG38" s="58">
        <f t="shared" si="27"/>
        <v>0</v>
      </c>
      <c r="CH38" s="77">
        <f t="shared" si="50"/>
        <v>0</v>
      </c>
      <c r="CI38" s="92"/>
      <c r="CJ38" s="92"/>
      <c r="CK38" s="6" t="s">
        <v>80</v>
      </c>
      <c r="CL38" s="88">
        <v>10</v>
      </c>
      <c r="CM38" s="86">
        <f t="shared" si="51"/>
        <v>10</v>
      </c>
      <c r="CN38" s="40">
        <v>0.5</v>
      </c>
      <c r="CO38" s="32">
        <v>0</v>
      </c>
      <c r="CP38" s="32">
        <f t="shared" si="52"/>
        <v>1</v>
      </c>
      <c r="CQ38" s="32">
        <v>1</v>
      </c>
      <c r="CR38" s="32">
        <v>0</v>
      </c>
      <c r="CS38" s="42">
        <v>6</v>
      </c>
      <c r="CT38" s="42">
        <v>3</v>
      </c>
      <c r="CU38" s="32">
        <f t="shared" si="53"/>
        <v>0</v>
      </c>
      <c r="CV38" s="32">
        <f t="shared" si="54"/>
        <v>0</v>
      </c>
      <c r="CW38" s="32">
        <f t="shared" si="55"/>
        <v>1</v>
      </c>
      <c r="CX38" s="32">
        <f t="shared" si="56"/>
        <v>0</v>
      </c>
      <c r="CY38" s="32">
        <v>0</v>
      </c>
      <c r="CZ38" s="32">
        <v>0</v>
      </c>
      <c r="DA38" s="32">
        <v>0</v>
      </c>
      <c r="DB38" s="32">
        <v>1</v>
      </c>
      <c r="DC38" s="32">
        <v>0</v>
      </c>
      <c r="DD38" s="32">
        <v>0</v>
      </c>
      <c r="DE38" s="32">
        <v>0</v>
      </c>
      <c r="DF38" s="35">
        <v>0</v>
      </c>
      <c r="DG38" s="32">
        <v>0</v>
      </c>
      <c r="DH38" s="32">
        <v>0</v>
      </c>
      <c r="DI38" s="32">
        <v>0</v>
      </c>
      <c r="DJ38" s="32"/>
      <c r="DK38" s="32"/>
      <c r="DL38" s="32"/>
      <c r="DM38" s="32"/>
      <c r="DY38" s="9"/>
      <c r="EU38" s="11"/>
      <c r="EV38" s="11"/>
      <c r="EW38" s="11"/>
      <c r="EX38" s="11"/>
      <c r="EY38" s="11"/>
      <c r="EZ38" s="11"/>
      <c r="FA38" s="11"/>
      <c r="FB38" s="11"/>
      <c r="FC38" s="11"/>
    </row>
    <row r="39" spans="1:167">
      <c r="A39" s="51">
        <v>37</v>
      </c>
      <c r="B39" s="56">
        <f t="shared" si="28"/>
        <v>25</v>
      </c>
      <c r="C39" s="56"/>
      <c r="D39" s="56">
        <f>'Faculty Info'!E38*1000</f>
        <v>90000</v>
      </c>
      <c r="E39" s="56">
        <f>'Faculty Info'!F38</f>
        <v>1000</v>
      </c>
      <c r="F39" s="56">
        <f t="shared" si="0"/>
        <v>90000</v>
      </c>
      <c r="G39" s="56">
        <f t="shared" si="29"/>
        <v>0</v>
      </c>
      <c r="H39" s="56"/>
      <c r="I39" s="56"/>
      <c r="J39" s="45">
        <v>1</v>
      </c>
      <c r="K39" s="45">
        <f t="shared" si="1"/>
        <v>1</v>
      </c>
      <c r="L39" s="68">
        <f t="shared" si="2"/>
        <v>0</v>
      </c>
      <c r="M39" s="45"/>
      <c r="N39" s="42">
        <v>1</v>
      </c>
      <c r="O39" s="36">
        <f t="shared" si="3"/>
        <v>0</v>
      </c>
      <c r="P39" s="72">
        <f t="shared" si="4"/>
        <v>0</v>
      </c>
      <c r="Q39" s="52"/>
      <c r="R39" s="51">
        <f t="shared" si="30"/>
        <v>1</v>
      </c>
      <c r="S39" s="51">
        <f t="shared" si="5"/>
        <v>3</v>
      </c>
      <c r="T39" s="68">
        <f t="shared" si="6"/>
        <v>0</v>
      </c>
      <c r="U39" s="51"/>
      <c r="V39" s="51">
        <f>'Faculty Info'!I38</f>
        <v>0</v>
      </c>
      <c r="W39" s="51">
        <f t="shared" si="7"/>
        <v>1</v>
      </c>
      <c r="X39" s="68">
        <f t="shared" si="8"/>
        <v>25</v>
      </c>
      <c r="Y39" s="51"/>
      <c r="Z39" s="38">
        <f>'Faculty Info'!H38</f>
        <v>4</v>
      </c>
      <c r="AA39" s="38">
        <f t="shared" si="9"/>
        <v>4</v>
      </c>
      <c r="AB39" s="72">
        <f t="shared" si="31"/>
        <v>0</v>
      </c>
      <c r="AC39" s="99"/>
      <c r="AD39" s="109">
        <f>'Faculty Info'!J38</f>
        <v>3</v>
      </c>
      <c r="AE39" s="111">
        <f t="shared" si="57"/>
        <v>0</v>
      </c>
      <c r="AF39" s="112">
        <f t="shared" si="10"/>
        <v>0</v>
      </c>
      <c r="AG39" s="110"/>
      <c r="AH39" s="86">
        <f t="shared" si="11"/>
        <v>3</v>
      </c>
      <c r="AI39" s="86">
        <f t="shared" si="32"/>
        <v>3</v>
      </c>
      <c r="AJ39" s="104">
        <f t="shared" si="33"/>
        <v>0</v>
      </c>
      <c r="AK39" s="99"/>
      <c r="AL39" s="99">
        <f t="shared" si="12"/>
        <v>1</v>
      </c>
      <c r="AM39" s="86">
        <f t="shared" si="34"/>
        <v>4</v>
      </c>
      <c r="AN39" s="104">
        <f t="shared" si="35"/>
        <v>0</v>
      </c>
      <c r="AO39" s="99"/>
      <c r="AP39" s="99">
        <f t="shared" si="13"/>
        <v>0</v>
      </c>
      <c r="AQ39" s="86">
        <f t="shared" si="36"/>
        <v>3</v>
      </c>
      <c r="AR39" s="104">
        <f t="shared" si="37"/>
        <v>0</v>
      </c>
      <c r="AS39" s="99"/>
      <c r="AT39" s="99">
        <f t="shared" si="14"/>
        <v>0</v>
      </c>
      <c r="AU39" s="86">
        <f t="shared" si="38"/>
        <v>4</v>
      </c>
      <c r="AV39" s="104">
        <f t="shared" si="39"/>
        <v>0</v>
      </c>
      <c r="AW39" s="99"/>
      <c r="AX39" s="36">
        <f>'Faculty Info'!E38</f>
        <v>90</v>
      </c>
      <c r="AY39" s="60">
        <f t="shared" si="15"/>
        <v>0</v>
      </c>
      <c r="AZ39" s="75">
        <f t="shared" si="58"/>
        <v>0</v>
      </c>
      <c r="BA39" s="58"/>
      <c r="BB39" s="65">
        <v>0</v>
      </c>
      <c r="BC39" s="65">
        <f t="shared" si="17"/>
        <v>0</v>
      </c>
      <c r="BD39" s="77">
        <f t="shared" si="40"/>
        <v>0</v>
      </c>
      <c r="BE39" s="65">
        <v>0</v>
      </c>
      <c r="BF39" s="65">
        <f t="shared" si="18"/>
        <v>0</v>
      </c>
      <c r="BG39" s="77">
        <f t="shared" si="41"/>
        <v>0</v>
      </c>
      <c r="BH39" s="65">
        <v>0</v>
      </c>
      <c r="BI39" s="65">
        <f t="shared" si="19"/>
        <v>0</v>
      </c>
      <c r="BJ39" s="77">
        <f t="shared" si="42"/>
        <v>0</v>
      </c>
      <c r="BK39" s="65">
        <v>1</v>
      </c>
      <c r="BL39" s="65">
        <f t="shared" si="20"/>
        <v>4</v>
      </c>
      <c r="BM39" s="77">
        <f t="shared" si="43"/>
        <v>0</v>
      </c>
      <c r="BN39" s="65">
        <v>0</v>
      </c>
      <c r="BO39" s="65">
        <f t="shared" si="21"/>
        <v>0</v>
      </c>
      <c r="BP39" s="77">
        <f t="shared" si="44"/>
        <v>0</v>
      </c>
      <c r="BQ39" s="65">
        <v>0</v>
      </c>
      <c r="BR39" s="65">
        <f t="shared" si="22"/>
        <v>0</v>
      </c>
      <c r="BS39" s="77">
        <f t="shared" si="45"/>
        <v>0</v>
      </c>
      <c r="BT39" s="65">
        <v>0</v>
      </c>
      <c r="BU39" s="65">
        <f t="shared" si="23"/>
        <v>0</v>
      </c>
      <c r="BV39" s="77">
        <f t="shared" si="46"/>
        <v>0</v>
      </c>
      <c r="BW39" s="65">
        <v>0</v>
      </c>
      <c r="BX39" s="65">
        <f t="shared" si="24"/>
        <v>0</v>
      </c>
      <c r="BY39" s="77">
        <f t="shared" si="47"/>
        <v>0</v>
      </c>
      <c r="BZ39" s="65">
        <v>0</v>
      </c>
      <c r="CA39" s="65">
        <f t="shared" si="25"/>
        <v>0</v>
      </c>
      <c r="CB39" s="77">
        <f t="shared" si="48"/>
        <v>0</v>
      </c>
      <c r="CC39" s="65">
        <v>0</v>
      </c>
      <c r="CD39" s="65">
        <f t="shared" si="26"/>
        <v>0</v>
      </c>
      <c r="CE39" s="77">
        <f t="shared" si="49"/>
        <v>0</v>
      </c>
      <c r="CF39" s="65">
        <v>0</v>
      </c>
      <c r="CG39" s="58">
        <f t="shared" si="27"/>
        <v>0</v>
      </c>
      <c r="CH39" s="77">
        <f t="shared" si="50"/>
        <v>0</v>
      </c>
      <c r="CI39" s="92"/>
      <c r="CJ39" s="92"/>
      <c r="CK39" s="6" t="s">
        <v>81</v>
      </c>
      <c r="CL39" s="88">
        <v>26</v>
      </c>
      <c r="CM39" s="86">
        <f t="shared" si="51"/>
        <v>26</v>
      </c>
      <c r="CN39" s="40">
        <v>0.5</v>
      </c>
      <c r="CO39" s="32">
        <v>0</v>
      </c>
      <c r="CP39" s="32">
        <f t="shared" si="52"/>
        <v>1</v>
      </c>
      <c r="CQ39" s="32">
        <v>1</v>
      </c>
      <c r="CR39" s="32">
        <v>0</v>
      </c>
      <c r="CS39" s="42">
        <v>6</v>
      </c>
      <c r="CT39" s="42">
        <v>3</v>
      </c>
      <c r="CU39" s="32">
        <f t="shared" si="53"/>
        <v>0</v>
      </c>
      <c r="CV39" s="32">
        <f t="shared" si="54"/>
        <v>0</v>
      </c>
      <c r="CW39" s="32">
        <f t="shared" si="55"/>
        <v>1</v>
      </c>
      <c r="CX39" s="32">
        <f t="shared" si="56"/>
        <v>0</v>
      </c>
      <c r="CY39" s="32">
        <v>0</v>
      </c>
      <c r="CZ39" s="32">
        <v>0</v>
      </c>
      <c r="DA39" s="32">
        <v>0</v>
      </c>
      <c r="DB39" s="32">
        <v>0</v>
      </c>
      <c r="DC39" s="32">
        <v>1</v>
      </c>
      <c r="DD39" s="32">
        <v>0</v>
      </c>
      <c r="DE39" s="32">
        <v>0</v>
      </c>
      <c r="DF39" s="35">
        <v>0</v>
      </c>
      <c r="DG39" s="32">
        <v>0</v>
      </c>
      <c r="DH39" s="32">
        <v>0</v>
      </c>
      <c r="DI39" s="32">
        <v>0</v>
      </c>
      <c r="DJ39" s="32"/>
      <c r="DK39" s="32"/>
      <c r="DL39" s="32"/>
      <c r="DM39" s="32"/>
      <c r="DY39" s="9"/>
      <c r="EU39" s="11"/>
      <c r="EV39" s="11"/>
      <c r="EW39" s="11"/>
      <c r="EX39" s="11"/>
      <c r="EY39" s="11"/>
      <c r="EZ39" s="11"/>
      <c r="FA39" s="11"/>
      <c r="FB39" s="11"/>
      <c r="FC39" s="11"/>
    </row>
    <row r="40" spans="1:167">
      <c r="A40" s="51">
        <v>38</v>
      </c>
      <c r="B40" s="56">
        <f t="shared" si="28"/>
        <v>500</v>
      </c>
      <c r="C40" s="56"/>
      <c r="D40" s="56">
        <f>'Faculty Info'!E39*1000</f>
        <v>90000</v>
      </c>
      <c r="E40" s="56">
        <f>'Faculty Info'!F39</f>
        <v>1000</v>
      </c>
      <c r="F40" s="56">
        <f t="shared" si="0"/>
        <v>100000</v>
      </c>
      <c r="G40" s="56">
        <f t="shared" si="29"/>
        <v>0</v>
      </c>
      <c r="H40" s="56"/>
      <c r="I40" s="56"/>
      <c r="J40" s="45">
        <v>1</v>
      </c>
      <c r="K40" s="45">
        <f t="shared" si="1"/>
        <v>1</v>
      </c>
      <c r="L40" s="68">
        <f t="shared" si="2"/>
        <v>0</v>
      </c>
      <c r="M40" s="45"/>
      <c r="N40" s="42">
        <v>1</v>
      </c>
      <c r="O40" s="36">
        <f t="shared" si="3"/>
        <v>1</v>
      </c>
      <c r="P40" s="72">
        <f t="shared" si="4"/>
        <v>0</v>
      </c>
      <c r="Q40" s="52"/>
      <c r="R40" s="51">
        <f t="shared" si="30"/>
        <v>0</v>
      </c>
      <c r="S40" s="51">
        <f t="shared" si="5"/>
        <v>0</v>
      </c>
      <c r="T40" s="68">
        <f t="shared" si="6"/>
        <v>0</v>
      </c>
      <c r="U40" s="51"/>
      <c r="V40" s="51">
        <f>'Faculty Info'!I39</f>
        <v>1</v>
      </c>
      <c r="W40" s="51">
        <f t="shared" si="7"/>
        <v>5</v>
      </c>
      <c r="X40" s="68">
        <f t="shared" si="8"/>
        <v>0</v>
      </c>
      <c r="Y40" s="51"/>
      <c r="Z40" s="38">
        <f>'Faculty Info'!H39</f>
        <v>4</v>
      </c>
      <c r="AA40" s="38">
        <f t="shared" si="9"/>
        <v>5</v>
      </c>
      <c r="AB40" s="72">
        <f t="shared" si="31"/>
        <v>500</v>
      </c>
      <c r="AC40" s="99"/>
      <c r="AD40" s="109">
        <f>'Faculty Info'!J39</f>
        <v>3</v>
      </c>
      <c r="AE40" s="111">
        <f t="shared" si="57"/>
        <v>0</v>
      </c>
      <c r="AF40" s="112">
        <f t="shared" si="10"/>
        <v>0</v>
      </c>
      <c r="AG40" s="110"/>
      <c r="AH40" s="86">
        <f t="shared" si="11"/>
        <v>3</v>
      </c>
      <c r="AI40" s="86">
        <f t="shared" si="32"/>
        <v>3</v>
      </c>
      <c r="AJ40" s="104">
        <f t="shared" si="33"/>
        <v>0</v>
      </c>
      <c r="AK40" s="99"/>
      <c r="AL40" s="99">
        <f t="shared" si="12"/>
        <v>0</v>
      </c>
      <c r="AM40" s="86">
        <f t="shared" si="34"/>
        <v>4</v>
      </c>
      <c r="AN40" s="104">
        <f t="shared" si="35"/>
        <v>0</v>
      </c>
      <c r="AO40" s="99"/>
      <c r="AP40" s="99">
        <f t="shared" si="13"/>
        <v>0</v>
      </c>
      <c r="AQ40" s="86">
        <f t="shared" si="36"/>
        <v>3</v>
      </c>
      <c r="AR40" s="104">
        <f t="shared" si="37"/>
        <v>0</v>
      </c>
      <c r="AS40" s="99"/>
      <c r="AT40" s="99">
        <f t="shared" si="14"/>
        <v>2</v>
      </c>
      <c r="AU40" s="86">
        <f t="shared" si="38"/>
        <v>4</v>
      </c>
      <c r="AV40" s="104">
        <f t="shared" si="39"/>
        <v>0</v>
      </c>
      <c r="AW40" s="99"/>
      <c r="AX40" s="36">
        <f>'Faculty Info'!E39</f>
        <v>90</v>
      </c>
      <c r="AY40" s="60">
        <f t="shared" si="15"/>
        <v>0</v>
      </c>
      <c r="AZ40" s="75">
        <f t="shared" si="58"/>
        <v>0</v>
      </c>
      <c r="BA40" s="58"/>
      <c r="BB40" s="65">
        <v>1</v>
      </c>
      <c r="BC40" s="65">
        <f t="shared" si="17"/>
        <v>5</v>
      </c>
      <c r="BD40" s="77">
        <f>IF(BB40=1,IF(BC40&gt;0,0,0),IF(BC40&gt;0,BC40*$B$44*BD$45,0))</f>
        <v>0</v>
      </c>
      <c r="BE40" s="65">
        <v>0</v>
      </c>
      <c r="BF40" s="65">
        <f t="shared" si="18"/>
        <v>0</v>
      </c>
      <c r="BG40" s="77">
        <f>IF(BE40=1,IF(BF40&gt;0,0,0),IF(BF40&gt;0,BF40*$B$44*BG$45,0))</f>
        <v>0</v>
      </c>
      <c r="BH40" s="65">
        <v>0</v>
      </c>
      <c r="BI40" s="65">
        <f t="shared" si="19"/>
        <v>0</v>
      </c>
      <c r="BJ40" s="77">
        <f>IF(BH40=1,IF(BI40&gt;0,0,0),IF(BI40&gt;0,BI40*$B$44*BJ$45,0))</f>
        <v>0</v>
      </c>
      <c r="BK40" s="65">
        <v>0</v>
      </c>
      <c r="BL40" s="65">
        <f t="shared" si="20"/>
        <v>0</v>
      </c>
      <c r="BM40" s="77">
        <f>IF(BK40=1,IF(BL40&gt;0,0,0),IF(BL40&gt;0,BL40*$B$44*BM$45,0))</f>
        <v>0</v>
      </c>
      <c r="BN40" s="65">
        <v>0</v>
      </c>
      <c r="BO40" s="65">
        <f t="shared" si="21"/>
        <v>0</v>
      </c>
      <c r="BP40" s="77">
        <f>IF(BN40=1,IF(BO40&gt;0,0,0),IF(BO40&gt;0,BO40*$B$44*BP$45,0))</f>
        <v>0</v>
      </c>
      <c r="BQ40" s="65">
        <v>0</v>
      </c>
      <c r="BR40" s="65">
        <f t="shared" si="22"/>
        <v>0</v>
      </c>
      <c r="BS40" s="77">
        <f>IF(BQ40=1,IF(BR40&gt;0,0,0),IF(BR40&gt;0,BR40*$B$44*BS$45,0))</f>
        <v>0</v>
      </c>
      <c r="BT40" s="65">
        <v>0</v>
      </c>
      <c r="BU40" s="65">
        <f t="shared" si="23"/>
        <v>0</v>
      </c>
      <c r="BV40" s="77">
        <f>IF(BT40=1,IF(BU40&gt;0,0,0),IF(BU40&gt;0,BU40*$B$44*BV$45,0))</f>
        <v>0</v>
      </c>
      <c r="BW40" s="65">
        <v>0</v>
      </c>
      <c r="BX40" s="65">
        <f t="shared" si="24"/>
        <v>0</v>
      </c>
      <c r="BY40" s="77">
        <f>IF(BW40=1,IF(BX40&gt;0,0,0),IF(BX40&gt;0,BX40*$B$44*BY$45,0))</f>
        <v>0</v>
      </c>
      <c r="BZ40" s="65">
        <v>0</v>
      </c>
      <c r="CA40" s="65">
        <f t="shared" si="25"/>
        <v>0</v>
      </c>
      <c r="CB40" s="77">
        <f>IF(BZ40=1,IF(CA40&gt;0,0,0),IF(CA40&gt;0,CA40*$B$44*CB$45,0))</f>
        <v>0</v>
      </c>
      <c r="CC40" s="65">
        <v>0</v>
      </c>
      <c r="CD40" s="65">
        <f t="shared" si="26"/>
        <v>0</v>
      </c>
      <c r="CE40" s="77">
        <f>IF(CC40=1,IF(CD40&gt;0,0,0),IF(CD40&gt;0,CD40*$B$44*CE$45,0))</f>
        <v>0</v>
      </c>
      <c r="CF40" s="65">
        <v>0</v>
      </c>
      <c r="CG40" s="58">
        <f t="shared" si="27"/>
        <v>0</v>
      </c>
      <c r="CH40" s="77">
        <f>IF(CF40=1,IF(CG40&gt;0,0,0),IF(CG40&gt;0,CG40*$B$44*CH$45,0))</f>
        <v>0</v>
      </c>
      <c r="CI40" s="92"/>
      <c r="CJ40" s="92"/>
      <c r="CK40" s="6" t="s">
        <v>82</v>
      </c>
      <c r="CL40" s="88">
        <v>32</v>
      </c>
      <c r="CM40" s="86">
        <f t="shared" si="51"/>
        <v>32</v>
      </c>
      <c r="CN40" s="40">
        <v>0.5</v>
      </c>
      <c r="CO40" s="32">
        <v>0</v>
      </c>
      <c r="CP40" s="32">
        <f t="shared" si="52"/>
        <v>1</v>
      </c>
      <c r="CQ40" s="32">
        <v>1</v>
      </c>
      <c r="CR40" s="32">
        <v>0</v>
      </c>
      <c r="CS40" s="42">
        <v>6</v>
      </c>
      <c r="CT40" s="42">
        <v>3</v>
      </c>
      <c r="CU40" s="32">
        <f t="shared" si="53"/>
        <v>0</v>
      </c>
      <c r="CV40" s="32">
        <f t="shared" si="54"/>
        <v>0</v>
      </c>
      <c r="CW40" s="32">
        <f t="shared" si="55"/>
        <v>1</v>
      </c>
      <c r="CX40" s="32">
        <f t="shared" si="56"/>
        <v>0</v>
      </c>
      <c r="CY40" s="32">
        <v>0</v>
      </c>
      <c r="CZ40" s="32">
        <v>1</v>
      </c>
      <c r="DA40" s="32">
        <v>0</v>
      </c>
      <c r="DB40" s="32">
        <v>0</v>
      </c>
      <c r="DC40" s="32">
        <v>0</v>
      </c>
      <c r="DD40" s="32">
        <v>0</v>
      </c>
      <c r="DE40" s="32">
        <v>0</v>
      </c>
      <c r="DF40" s="35">
        <v>0</v>
      </c>
      <c r="DG40" s="32">
        <v>0</v>
      </c>
      <c r="DH40" s="32">
        <v>0</v>
      </c>
      <c r="DI40" s="32">
        <v>0</v>
      </c>
      <c r="DJ40" s="32"/>
      <c r="DK40" s="32"/>
      <c r="DL40" s="32"/>
      <c r="DM40" s="32"/>
      <c r="DY40" s="9"/>
      <c r="EU40" s="11">
        <v>6</v>
      </c>
      <c r="EV40" s="11"/>
      <c r="EW40" s="11"/>
      <c r="EX40" s="11"/>
      <c r="EY40" s="11"/>
      <c r="EZ40" s="11"/>
      <c r="FA40" s="11"/>
      <c r="FB40" s="11"/>
      <c r="FC40" s="11">
        <v>6</v>
      </c>
    </row>
    <row r="41" spans="1:167">
      <c r="A41" s="51">
        <v>39</v>
      </c>
      <c r="B41" s="56">
        <f t="shared" si="28"/>
        <v>108</v>
      </c>
      <c r="C41" s="56"/>
      <c r="D41" s="56">
        <f>'Faculty Info'!E40*1000</f>
        <v>90000</v>
      </c>
      <c r="E41" s="56">
        <f>'Faculty Info'!F40</f>
        <v>1000</v>
      </c>
      <c r="F41" s="56">
        <f t="shared" si="0"/>
        <v>90000</v>
      </c>
      <c r="G41" s="56">
        <f t="shared" si="29"/>
        <v>27000</v>
      </c>
      <c r="H41" s="56"/>
      <c r="I41" s="56"/>
      <c r="J41" s="45">
        <v>1</v>
      </c>
      <c r="K41" s="45">
        <f t="shared" si="1"/>
        <v>0</v>
      </c>
      <c r="L41" s="68">
        <f t="shared" si="2"/>
        <v>0</v>
      </c>
      <c r="M41" s="45"/>
      <c r="N41" s="42">
        <v>1</v>
      </c>
      <c r="O41" s="36">
        <f t="shared" si="3"/>
        <v>0</v>
      </c>
      <c r="P41" s="72">
        <f t="shared" si="4"/>
        <v>0</v>
      </c>
      <c r="Q41" s="52"/>
      <c r="R41" s="51">
        <f t="shared" si="30"/>
        <v>0</v>
      </c>
      <c r="S41" s="51">
        <f t="shared" si="5"/>
        <v>0</v>
      </c>
      <c r="T41" s="68">
        <f t="shared" si="6"/>
        <v>0</v>
      </c>
      <c r="U41" s="51"/>
      <c r="V41" s="51">
        <f>'Faculty Info'!I40</f>
        <v>1</v>
      </c>
      <c r="W41" s="51">
        <f t="shared" si="7"/>
        <v>2</v>
      </c>
      <c r="X41" s="68">
        <f t="shared" si="8"/>
        <v>0</v>
      </c>
      <c r="Y41" s="51"/>
      <c r="Z41" s="38">
        <f>'Faculty Info'!H40</f>
        <v>5</v>
      </c>
      <c r="AA41" s="38">
        <f t="shared" si="9"/>
        <v>2</v>
      </c>
      <c r="AB41" s="72">
        <f t="shared" si="31"/>
        <v>0</v>
      </c>
      <c r="AC41" s="99"/>
      <c r="AD41" s="109">
        <f>'Faculty Info'!J40</f>
        <v>1</v>
      </c>
      <c r="AE41" s="111">
        <f t="shared" si="57"/>
        <v>3</v>
      </c>
      <c r="AF41" s="112">
        <f t="shared" si="10"/>
        <v>0</v>
      </c>
      <c r="AG41" s="110"/>
      <c r="AH41" s="86">
        <f t="shared" si="11"/>
        <v>1</v>
      </c>
      <c r="AI41" s="86">
        <f t="shared" si="32"/>
        <v>3</v>
      </c>
      <c r="AJ41" s="104">
        <f t="shared" si="33"/>
        <v>0</v>
      </c>
      <c r="AK41" s="99"/>
      <c r="AL41" s="99">
        <f t="shared" si="12"/>
        <v>0</v>
      </c>
      <c r="AM41" s="86">
        <f t="shared" si="34"/>
        <v>4</v>
      </c>
      <c r="AN41" s="104">
        <f t="shared" si="35"/>
        <v>0</v>
      </c>
      <c r="AO41" s="99"/>
      <c r="AP41" s="99">
        <f t="shared" si="13"/>
        <v>1</v>
      </c>
      <c r="AQ41" s="86">
        <f t="shared" si="36"/>
        <v>3</v>
      </c>
      <c r="AR41" s="104">
        <f t="shared" si="37"/>
        <v>0</v>
      </c>
      <c r="AS41" s="99"/>
      <c r="AT41" s="99">
        <f t="shared" si="14"/>
        <v>0</v>
      </c>
      <c r="AU41" s="86">
        <f t="shared" si="38"/>
        <v>4</v>
      </c>
      <c r="AV41" s="104">
        <f t="shared" si="39"/>
        <v>0</v>
      </c>
      <c r="AW41" s="99"/>
      <c r="AX41" s="36">
        <f>'Faculty Info'!E40</f>
        <v>90</v>
      </c>
      <c r="AY41" s="60">
        <f t="shared" si="15"/>
        <v>3</v>
      </c>
      <c r="AZ41" s="75">
        <f>AX41*AY41*$AZ$45</f>
        <v>108</v>
      </c>
      <c r="BA41" s="58"/>
      <c r="BB41" s="65">
        <v>1</v>
      </c>
      <c r="BC41" s="65">
        <f t="shared" si="17"/>
        <v>1</v>
      </c>
      <c r="BD41" s="77">
        <f t="shared" si="40"/>
        <v>0</v>
      </c>
      <c r="BE41" s="65">
        <v>0</v>
      </c>
      <c r="BF41" s="65">
        <f t="shared" si="18"/>
        <v>0</v>
      </c>
      <c r="BG41" s="77">
        <f t="shared" si="41"/>
        <v>0</v>
      </c>
      <c r="BH41" s="65">
        <v>1</v>
      </c>
      <c r="BI41" s="65">
        <f t="shared" si="19"/>
        <v>2</v>
      </c>
      <c r="BJ41" s="77">
        <f t="shared" si="42"/>
        <v>0</v>
      </c>
      <c r="BK41" s="65">
        <v>0</v>
      </c>
      <c r="BL41" s="65">
        <f t="shared" si="20"/>
        <v>0</v>
      </c>
      <c r="BM41" s="77">
        <f t="shared" si="43"/>
        <v>0</v>
      </c>
      <c r="BN41" s="65">
        <v>0</v>
      </c>
      <c r="BO41" s="65">
        <f t="shared" si="21"/>
        <v>0</v>
      </c>
      <c r="BP41" s="77">
        <f t="shared" si="44"/>
        <v>0</v>
      </c>
      <c r="BQ41" s="65">
        <v>0</v>
      </c>
      <c r="BR41" s="65">
        <f t="shared" si="22"/>
        <v>0</v>
      </c>
      <c r="BS41" s="77">
        <f t="shared" si="45"/>
        <v>0</v>
      </c>
      <c r="BT41" s="65">
        <v>0</v>
      </c>
      <c r="BU41" s="65">
        <f t="shared" si="23"/>
        <v>0</v>
      </c>
      <c r="BV41" s="77">
        <f t="shared" si="46"/>
        <v>0</v>
      </c>
      <c r="BW41" s="65">
        <v>0</v>
      </c>
      <c r="BX41" s="65">
        <f t="shared" si="24"/>
        <v>0</v>
      </c>
      <c r="BY41" s="77">
        <f t="shared" si="47"/>
        <v>0</v>
      </c>
      <c r="BZ41" s="65">
        <v>0</v>
      </c>
      <c r="CA41" s="65">
        <f t="shared" si="25"/>
        <v>0</v>
      </c>
      <c r="CB41" s="77">
        <f t="shared" si="48"/>
        <v>0</v>
      </c>
      <c r="CC41" s="65">
        <v>1</v>
      </c>
      <c r="CD41" s="65">
        <f t="shared" si="26"/>
        <v>0</v>
      </c>
      <c r="CE41" s="77">
        <f t="shared" si="49"/>
        <v>0</v>
      </c>
      <c r="CF41" s="65">
        <v>1</v>
      </c>
      <c r="CG41" s="58">
        <f t="shared" si="27"/>
        <v>0</v>
      </c>
      <c r="CH41" s="77">
        <f t="shared" si="50"/>
        <v>0</v>
      </c>
      <c r="CI41" s="92"/>
      <c r="CJ41" s="92"/>
      <c r="CK41" s="27" t="s">
        <v>84</v>
      </c>
      <c r="CL41" s="88">
        <v>12</v>
      </c>
      <c r="CM41" s="86">
        <f t="shared" si="51"/>
        <v>12</v>
      </c>
      <c r="CN41" s="40">
        <v>3</v>
      </c>
      <c r="CO41" s="32">
        <v>0</v>
      </c>
      <c r="CP41" s="32">
        <f t="shared" si="52"/>
        <v>1</v>
      </c>
      <c r="CQ41" s="32">
        <v>1</v>
      </c>
      <c r="CR41" s="32">
        <v>0</v>
      </c>
      <c r="CS41" s="42">
        <v>7</v>
      </c>
      <c r="CT41" s="42">
        <v>4</v>
      </c>
      <c r="CU41" s="32">
        <f t="shared" si="53"/>
        <v>0</v>
      </c>
      <c r="CV41" s="32">
        <f t="shared" si="54"/>
        <v>0</v>
      </c>
      <c r="CW41" s="32">
        <f t="shared" si="55"/>
        <v>0</v>
      </c>
      <c r="CX41" s="32">
        <f t="shared" si="56"/>
        <v>1</v>
      </c>
      <c r="CY41" s="32">
        <v>0</v>
      </c>
      <c r="CZ41" s="32">
        <v>0</v>
      </c>
      <c r="DA41" s="32">
        <v>0</v>
      </c>
      <c r="DB41" s="32">
        <v>0</v>
      </c>
      <c r="DC41" s="32">
        <v>0</v>
      </c>
      <c r="DD41" s="32">
        <v>0</v>
      </c>
      <c r="DE41" s="32">
        <v>0</v>
      </c>
      <c r="DF41" s="35">
        <v>0</v>
      </c>
      <c r="DG41" s="32">
        <v>0</v>
      </c>
      <c r="DH41" s="32">
        <v>0</v>
      </c>
      <c r="DI41" s="32">
        <v>1</v>
      </c>
      <c r="DJ41" s="32"/>
      <c r="DK41" s="32"/>
      <c r="DL41" s="32"/>
      <c r="DM41" s="32"/>
      <c r="DY41" s="9"/>
      <c r="FB41" s="9"/>
      <c r="FC41" s="9"/>
      <c r="FD41" s="11">
        <v>7</v>
      </c>
      <c r="FE41" s="11"/>
      <c r="FF41" s="11"/>
      <c r="FG41" s="11"/>
      <c r="FH41" s="11"/>
      <c r="FI41" s="11"/>
      <c r="FJ41" s="11"/>
      <c r="FK41" s="11">
        <v>7</v>
      </c>
    </row>
    <row r="42" spans="1:167" ht="16" thickBot="1">
      <c r="D42" s="56"/>
      <c r="E42" s="56"/>
      <c r="F42" s="9"/>
      <c r="G42" s="9"/>
      <c r="H42" s="9"/>
      <c r="I42" s="9"/>
      <c r="J42" s="7"/>
      <c r="K42" s="7"/>
      <c r="L42" s="69"/>
      <c r="M42" s="7"/>
      <c r="N42" s="45"/>
      <c r="O42" s="4"/>
      <c r="P42" s="73"/>
      <c r="Q42" s="4"/>
      <c r="R42" s="4"/>
      <c r="S42" s="4"/>
      <c r="T42" s="73"/>
      <c r="U42" s="4"/>
      <c r="V42" s="4"/>
      <c r="W42" s="4"/>
      <c r="X42" s="73"/>
      <c r="Y42" s="4"/>
      <c r="Z42" s="4"/>
      <c r="AA42" s="4"/>
      <c r="AB42" s="73"/>
      <c r="AC42" s="93"/>
      <c r="AD42" s="93"/>
      <c r="AE42" s="93"/>
      <c r="AF42" s="73"/>
      <c r="AG42" s="93"/>
      <c r="AH42" s="93"/>
      <c r="AI42" s="93"/>
      <c r="AJ42" s="73"/>
      <c r="AK42" s="93"/>
      <c r="AL42" s="93"/>
      <c r="AM42" s="93"/>
      <c r="AN42" s="73"/>
      <c r="AO42" s="93"/>
      <c r="AP42" s="93"/>
      <c r="AQ42" s="93"/>
      <c r="AR42" s="73"/>
      <c r="AS42" s="93"/>
      <c r="AT42" s="93"/>
      <c r="AU42" s="93"/>
      <c r="AV42" s="73"/>
      <c r="AW42" s="93"/>
      <c r="AX42" s="36"/>
      <c r="AY42" s="4"/>
      <c r="AZ42" s="73"/>
      <c r="BA42" s="4"/>
      <c r="BB42" s="4"/>
      <c r="BC42" s="4"/>
      <c r="BD42" s="73"/>
      <c r="BE42" s="4"/>
      <c r="BF42" s="4"/>
      <c r="BG42" s="73"/>
      <c r="BH42" s="4"/>
      <c r="BI42" s="4"/>
      <c r="BJ42" s="73"/>
      <c r="BK42" s="4"/>
      <c r="BL42" s="4"/>
      <c r="BM42" s="73"/>
      <c r="BN42" s="4"/>
      <c r="BO42" s="4"/>
      <c r="BP42" s="73"/>
      <c r="BQ42" s="4"/>
      <c r="BR42" s="4"/>
      <c r="BS42" s="73"/>
      <c r="BT42" s="4"/>
      <c r="BU42" s="4"/>
      <c r="BV42" s="73"/>
      <c r="BW42" s="4"/>
      <c r="BX42" s="4"/>
      <c r="BY42" s="73"/>
      <c r="BZ42" s="4"/>
      <c r="CA42" s="4"/>
      <c r="CB42" s="73"/>
      <c r="CC42" s="4"/>
      <c r="CD42" s="4"/>
      <c r="CE42" s="73"/>
      <c r="CF42" s="4"/>
      <c r="CG42" s="4"/>
      <c r="CH42" s="73"/>
      <c r="CI42" s="93"/>
      <c r="CJ42" s="93"/>
      <c r="CK42" s="12" t="s">
        <v>44</v>
      </c>
      <c r="CL42" s="88">
        <v>30</v>
      </c>
      <c r="CM42" s="86">
        <f t="shared" si="51"/>
        <v>30</v>
      </c>
      <c r="CN42" s="40">
        <v>1</v>
      </c>
      <c r="CO42" s="32">
        <v>1</v>
      </c>
      <c r="CP42" s="32">
        <f t="shared" si="52"/>
        <v>0</v>
      </c>
      <c r="CQ42" s="32">
        <v>1</v>
      </c>
      <c r="CR42" s="32">
        <v>0</v>
      </c>
      <c r="CS42" s="42">
        <v>8</v>
      </c>
      <c r="CT42" s="42">
        <v>1</v>
      </c>
      <c r="CU42" s="32">
        <f t="shared" si="53"/>
        <v>1</v>
      </c>
      <c r="CV42" s="32">
        <f t="shared" si="54"/>
        <v>0</v>
      </c>
      <c r="CW42" s="32">
        <f t="shared" si="55"/>
        <v>0</v>
      </c>
      <c r="CX42" s="32">
        <f t="shared" si="56"/>
        <v>0</v>
      </c>
      <c r="CY42" s="32">
        <v>0</v>
      </c>
      <c r="CZ42" s="32">
        <v>0</v>
      </c>
      <c r="DA42" s="32">
        <v>0</v>
      </c>
      <c r="DB42" s="32">
        <v>0</v>
      </c>
      <c r="DC42" s="32">
        <v>0</v>
      </c>
      <c r="DD42" s="32">
        <v>0</v>
      </c>
      <c r="DE42" s="32">
        <v>1</v>
      </c>
      <c r="DF42" s="35">
        <v>0</v>
      </c>
      <c r="DG42" s="32">
        <v>0</v>
      </c>
      <c r="DH42" s="32">
        <v>0</v>
      </c>
      <c r="DI42" s="32">
        <v>0</v>
      </c>
      <c r="DJ42" s="32"/>
      <c r="DK42" s="32"/>
      <c r="DL42" s="32"/>
      <c r="DM42" s="32"/>
      <c r="DO42" s="11">
        <v>8</v>
      </c>
      <c r="DP42" s="11"/>
      <c r="DQ42" s="11"/>
      <c r="DR42" s="11"/>
      <c r="DS42" s="11"/>
      <c r="DT42" s="11"/>
      <c r="DU42" s="11"/>
      <c r="DV42" s="11"/>
      <c r="DW42" s="11">
        <v>8</v>
      </c>
    </row>
    <row r="43" spans="1:167" ht="17" thickTop="1" thickBot="1">
      <c r="A43" s="55" t="s">
        <v>143</v>
      </c>
      <c r="B43" s="80">
        <f>SUM(B3:B41)+B49</f>
        <v>61294.8</v>
      </c>
      <c r="C43" s="113"/>
      <c r="D43" s="113"/>
      <c r="E43" s="113"/>
      <c r="F43" s="113"/>
      <c r="G43" s="113"/>
      <c r="H43" s="113"/>
      <c r="I43" s="113"/>
      <c r="J43" s="7"/>
      <c r="K43" s="7"/>
      <c r="L43" s="69"/>
      <c r="M43" s="7"/>
      <c r="N43" s="7"/>
      <c r="O43" s="4"/>
      <c r="P43" s="73"/>
      <c r="Q43" s="4"/>
      <c r="R43" s="4"/>
      <c r="S43" s="4"/>
      <c r="T43" s="73"/>
      <c r="U43" s="4"/>
      <c r="V43" s="4"/>
      <c r="W43" s="4"/>
      <c r="X43" s="73"/>
      <c r="Y43" s="4"/>
      <c r="Z43" s="4"/>
      <c r="AA43" s="4"/>
      <c r="AB43" s="73"/>
      <c r="AC43" s="93"/>
      <c r="AD43" s="93"/>
      <c r="AE43" s="93"/>
      <c r="AF43" s="73"/>
      <c r="AG43" s="93"/>
      <c r="AH43" s="93"/>
      <c r="AI43" s="93"/>
      <c r="AJ43" s="73"/>
      <c r="AK43" s="93"/>
      <c r="AL43" s="93"/>
      <c r="AM43" s="93"/>
      <c r="AN43" s="73"/>
      <c r="AO43" s="93"/>
      <c r="AP43" s="93"/>
      <c r="AQ43" s="93"/>
      <c r="AR43" s="73"/>
      <c r="AS43" s="93"/>
      <c r="AT43" s="93"/>
      <c r="AU43" s="93"/>
      <c r="AV43" s="73"/>
      <c r="AW43" s="93"/>
      <c r="AX43" s="4"/>
      <c r="AY43" s="4"/>
      <c r="AZ43" s="73"/>
      <c r="BA43" s="62"/>
      <c r="BB43" s="62"/>
      <c r="BC43" s="62"/>
      <c r="BD43" s="78"/>
      <c r="BE43" s="62"/>
      <c r="BF43" s="62"/>
      <c r="BG43" s="78"/>
      <c r="BH43" s="62"/>
      <c r="BI43" s="62"/>
      <c r="BJ43" s="78"/>
      <c r="BK43" s="62"/>
      <c r="BL43" s="62"/>
      <c r="BM43" s="78"/>
      <c r="BN43" s="62"/>
      <c r="BO43" s="62"/>
      <c r="BP43" s="78"/>
      <c r="BQ43" s="62"/>
      <c r="BR43" s="62"/>
      <c r="BS43" s="78"/>
      <c r="BT43" s="62"/>
      <c r="BU43" s="62"/>
      <c r="BV43" s="78"/>
      <c r="BW43" s="62"/>
      <c r="BX43" s="62"/>
      <c r="BY43" s="78"/>
      <c r="BZ43" s="62"/>
      <c r="CA43" s="62"/>
      <c r="CB43" s="78"/>
      <c r="CC43" s="62"/>
      <c r="CD43" s="62"/>
      <c r="CE43" s="78"/>
      <c r="CF43" s="62"/>
      <c r="CG43" s="62"/>
      <c r="CH43" s="78"/>
      <c r="CI43" s="94"/>
      <c r="CJ43" s="94"/>
      <c r="CK43" s="12" t="s">
        <v>46</v>
      </c>
      <c r="CL43" s="88">
        <v>39</v>
      </c>
      <c r="CM43" s="86">
        <f t="shared" si="51"/>
        <v>39</v>
      </c>
      <c r="CN43" s="40">
        <v>1</v>
      </c>
      <c r="CO43" s="32">
        <v>0</v>
      </c>
      <c r="CP43" s="32">
        <f t="shared" si="52"/>
        <v>1</v>
      </c>
      <c r="CQ43" s="32">
        <v>1</v>
      </c>
      <c r="CR43" s="32">
        <v>0</v>
      </c>
      <c r="CS43" s="42">
        <v>8</v>
      </c>
      <c r="CT43" s="42">
        <v>1</v>
      </c>
      <c r="CU43" s="32">
        <f t="shared" si="53"/>
        <v>1</v>
      </c>
      <c r="CV43" s="32">
        <f t="shared" si="54"/>
        <v>0</v>
      </c>
      <c r="CW43" s="32">
        <f t="shared" si="55"/>
        <v>0</v>
      </c>
      <c r="CX43" s="32">
        <f t="shared" si="56"/>
        <v>0</v>
      </c>
      <c r="CY43" s="32">
        <v>0</v>
      </c>
      <c r="CZ43" s="32">
        <v>0</v>
      </c>
      <c r="DA43" s="32">
        <v>1</v>
      </c>
      <c r="DB43" s="32">
        <v>0</v>
      </c>
      <c r="DC43" s="32">
        <v>0</v>
      </c>
      <c r="DD43" s="32">
        <v>0</v>
      </c>
      <c r="DE43" s="32">
        <v>0</v>
      </c>
      <c r="DF43" s="35">
        <v>0</v>
      </c>
      <c r="DG43" s="32">
        <v>0</v>
      </c>
      <c r="DH43" s="32">
        <v>0</v>
      </c>
      <c r="DI43" s="32">
        <v>0</v>
      </c>
      <c r="DJ43" s="32"/>
      <c r="DK43" s="32"/>
      <c r="DL43" s="32"/>
      <c r="DM43" s="32"/>
      <c r="DO43" s="11"/>
      <c r="DP43" s="11"/>
      <c r="DQ43" s="11"/>
      <c r="DR43" s="11"/>
      <c r="DS43" s="11"/>
      <c r="DT43" s="11"/>
      <c r="DU43" s="11"/>
      <c r="DV43" s="11"/>
      <c r="DW43" s="11"/>
    </row>
    <row r="44" spans="1:167" ht="16" thickTop="1">
      <c r="A44" t="s">
        <v>162</v>
      </c>
      <c r="B44" s="61">
        <v>500</v>
      </c>
      <c r="C44" s="61"/>
      <c r="D44" s="61"/>
      <c r="E44" s="61"/>
      <c r="F44" s="61"/>
      <c r="G44" s="61"/>
      <c r="H44" s="61"/>
      <c r="I44" s="61"/>
      <c r="L44" s="70"/>
      <c r="P44" s="74"/>
      <c r="T44" s="74"/>
      <c r="X44" s="74"/>
      <c r="AB44" s="74"/>
      <c r="AC44" s="100"/>
      <c r="AD44" s="100"/>
      <c r="AE44" s="100"/>
      <c r="AF44" s="74"/>
      <c r="AG44" s="100"/>
      <c r="AH44" s="100"/>
      <c r="AI44" s="100"/>
      <c r="AJ44" s="74"/>
      <c r="AK44" s="100"/>
      <c r="AL44" s="100"/>
      <c r="AM44" s="100"/>
      <c r="AN44" s="74"/>
      <c r="AO44" s="100"/>
      <c r="AP44" s="100"/>
      <c r="AQ44" s="100"/>
      <c r="AR44" s="74"/>
      <c r="AS44" s="100"/>
      <c r="AT44" s="100"/>
      <c r="AU44" s="100"/>
      <c r="AV44" s="74"/>
      <c r="AW44" s="100"/>
      <c r="AZ44" s="74"/>
      <c r="BA44" s="63"/>
      <c r="BB44" s="63"/>
      <c r="BC44" s="63"/>
      <c r="BD44" s="79"/>
      <c r="BE44" s="63"/>
      <c r="BF44" s="63"/>
      <c r="BG44" s="79"/>
      <c r="BH44" s="63"/>
      <c r="BI44" s="63"/>
      <c r="BJ44" s="79"/>
      <c r="BK44" s="63"/>
      <c r="BL44" s="63"/>
      <c r="BM44" s="79"/>
      <c r="BN44" s="63"/>
      <c r="BO44" s="63"/>
      <c r="BP44" s="79"/>
      <c r="BQ44" s="63"/>
      <c r="BR44" s="63"/>
      <c r="BS44" s="79"/>
      <c r="BT44" s="63"/>
      <c r="BU44" s="63"/>
      <c r="BV44" s="79"/>
      <c r="BW44" s="63"/>
      <c r="BX44" s="63"/>
      <c r="BY44" s="79"/>
      <c r="BZ44" s="63"/>
      <c r="CA44" s="63"/>
      <c r="CB44" s="79"/>
      <c r="CC44" s="63"/>
      <c r="CD44" s="63"/>
      <c r="CE44" s="79"/>
      <c r="CF44" s="63"/>
      <c r="CG44" s="63"/>
      <c r="CH44" s="79"/>
      <c r="CI44" s="95"/>
      <c r="CJ44" s="95"/>
      <c r="CK44" s="12" t="s">
        <v>174</v>
      </c>
      <c r="CL44" s="88">
        <v>11</v>
      </c>
      <c r="CM44" s="86">
        <f t="shared" si="51"/>
        <v>11</v>
      </c>
      <c r="CN44" s="40">
        <v>1</v>
      </c>
      <c r="CO44" s="32">
        <v>1</v>
      </c>
      <c r="CP44" s="32">
        <f t="shared" si="52"/>
        <v>0</v>
      </c>
      <c r="CQ44" s="32">
        <v>1</v>
      </c>
      <c r="CR44" s="32">
        <v>0</v>
      </c>
      <c r="CS44" s="42">
        <v>8</v>
      </c>
      <c r="CT44" s="42">
        <v>1</v>
      </c>
      <c r="CU44" s="32">
        <f t="shared" si="53"/>
        <v>1</v>
      </c>
      <c r="CV44" s="32">
        <f t="shared" si="54"/>
        <v>0</v>
      </c>
      <c r="CW44" s="32">
        <f t="shared" si="55"/>
        <v>0</v>
      </c>
      <c r="CX44" s="32">
        <f t="shared" si="56"/>
        <v>0</v>
      </c>
      <c r="CY44" s="32">
        <v>1</v>
      </c>
      <c r="CZ44" s="32">
        <v>0</v>
      </c>
      <c r="DA44" s="32">
        <v>0</v>
      </c>
      <c r="DB44" s="32">
        <v>0</v>
      </c>
      <c r="DC44" s="32">
        <v>0</v>
      </c>
      <c r="DD44" s="32">
        <v>0</v>
      </c>
      <c r="DE44" s="32">
        <v>0</v>
      </c>
      <c r="DF44" s="35">
        <v>0</v>
      </c>
      <c r="DG44" s="32">
        <v>0</v>
      </c>
      <c r="DH44" s="32">
        <v>0</v>
      </c>
      <c r="DI44" s="32">
        <v>0</v>
      </c>
      <c r="DJ44" s="32"/>
      <c r="DK44" s="32"/>
      <c r="DL44" s="32"/>
      <c r="DM44" s="32"/>
      <c r="DO44" s="11"/>
      <c r="DP44" s="11"/>
      <c r="DQ44" s="11"/>
      <c r="DR44" s="11"/>
      <c r="DS44" s="11"/>
      <c r="DT44" s="11"/>
      <c r="DU44" s="11"/>
      <c r="DV44" s="11"/>
      <c r="DW44" s="11"/>
    </row>
    <row r="45" spans="1:167" ht="16" thickBot="1">
      <c r="A45" s="54" t="s">
        <v>142</v>
      </c>
      <c r="B45" s="54"/>
      <c r="C45" s="23"/>
      <c r="D45" s="23"/>
      <c r="E45" s="23"/>
      <c r="F45" s="23"/>
      <c r="G45" s="23"/>
      <c r="H45" s="23"/>
      <c r="I45" s="23"/>
      <c r="J45" s="23"/>
      <c r="K45" s="23"/>
      <c r="L45" s="71">
        <v>7</v>
      </c>
      <c r="M45" s="23"/>
      <c r="N45" s="23"/>
      <c r="O45" s="1"/>
      <c r="P45" s="71">
        <v>4</v>
      </c>
      <c r="Q45" s="53"/>
      <c r="R45" s="53"/>
      <c r="S45" s="53"/>
      <c r="T45" s="71">
        <v>0.1</v>
      </c>
      <c r="U45" s="53"/>
      <c r="V45" s="53"/>
      <c r="W45" s="53"/>
      <c r="X45" s="71">
        <v>0.05</v>
      </c>
      <c r="Y45" s="53"/>
      <c r="Z45" s="53"/>
      <c r="AA45" s="53"/>
      <c r="AB45" s="71">
        <v>1</v>
      </c>
      <c r="AC45" s="96"/>
      <c r="AD45" s="96"/>
      <c r="AE45" s="96"/>
      <c r="AF45" s="71">
        <v>1</v>
      </c>
      <c r="AG45" s="96"/>
      <c r="AH45" s="96"/>
      <c r="AI45" s="96"/>
      <c r="AJ45" s="71">
        <v>0.75</v>
      </c>
      <c r="AK45" s="96"/>
      <c r="AL45" s="96"/>
      <c r="AM45" s="96"/>
      <c r="AN45" s="71">
        <v>0.75</v>
      </c>
      <c r="AO45" s="96"/>
      <c r="AP45" s="96"/>
      <c r="AQ45" s="96"/>
      <c r="AR45" s="71">
        <v>0.75</v>
      </c>
      <c r="AS45" s="96"/>
      <c r="AT45" s="96"/>
      <c r="AU45" s="96"/>
      <c r="AV45" s="71">
        <v>0.75</v>
      </c>
      <c r="AW45" s="96"/>
      <c r="AX45" s="57"/>
      <c r="AY45" s="57"/>
      <c r="AZ45" s="71">
        <v>0.4</v>
      </c>
      <c r="BA45" s="64"/>
      <c r="BB45" s="64"/>
      <c r="BC45" s="64"/>
      <c r="BD45" s="71">
        <v>5</v>
      </c>
      <c r="BE45" s="64"/>
      <c r="BF45" s="64"/>
      <c r="BG45" s="71">
        <v>5</v>
      </c>
      <c r="BH45" s="64"/>
      <c r="BI45" s="64"/>
      <c r="BJ45" s="71">
        <v>5</v>
      </c>
      <c r="BK45" s="64"/>
      <c r="BL45" s="64"/>
      <c r="BM45" s="71">
        <v>5</v>
      </c>
      <c r="BN45" s="64"/>
      <c r="BO45" s="64"/>
      <c r="BP45" s="71">
        <v>5</v>
      </c>
      <c r="BQ45" s="64"/>
      <c r="BR45" s="64"/>
      <c r="BS45" s="71">
        <v>5</v>
      </c>
      <c r="BT45" s="64"/>
      <c r="BU45" s="64"/>
      <c r="BV45" s="71">
        <v>5</v>
      </c>
      <c r="BW45" s="64"/>
      <c r="BX45" s="64"/>
      <c r="BY45" s="71">
        <v>5</v>
      </c>
      <c r="BZ45" s="64"/>
      <c r="CA45" s="64"/>
      <c r="CB45" s="71">
        <v>5</v>
      </c>
      <c r="CC45" s="64"/>
      <c r="CD45" s="64"/>
      <c r="CE45" s="71">
        <v>5</v>
      </c>
      <c r="CF45" s="64"/>
      <c r="CG45" s="64"/>
      <c r="CH45" s="71">
        <v>5</v>
      </c>
      <c r="CI45" s="96"/>
      <c r="CJ45" s="96"/>
      <c r="CK45" s="12" t="s">
        <v>49</v>
      </c>
      <c r="CL45" s="88">
        <v>18</v>
      </c>
      <c r="CM45" s="86">
        <f t="shared" si="51"/>
        <v>18</v>
      </c>
      <c r="CN45" s="40">
        <v>1</v>
      </c>
      <c r="CO45" s="32">
        <v>0</v>
      </c>
      <c r="CP45" s="32">
        <f t="shared" si="52"/>
        <v>1</v>
      </c>
      <c r="CQ45" s="32">
        <v>1</v>
      </c>
      <c r="CR45" s="32">
        <v>0</v>
      </c>
      <c r="CS45" s="42">
        <v>8</v>
      </c>
      <c r="CT45" s="42">
        <v>1</v>
      </c>
      <c r="CU45" s="32">
        <f t="shared" si="53"/>
        <v>1</v>
      </c>
      <c r="CV45" s="32">
        <f t="shared" si="54"/>
        <v>0</v>
      </c>
      <c r="CW45" s="32">
        <f t="shared" si="55"/>
        <v>0</v>
      </c>
      <c r="CX45" s="32">
        <f t="shared" si="56"/>
        <v>0</v>
      </c>
      <c r="CY45" s="32">
        <v>0</v>
      </c>
      <c r="CZ45" s="32">
        <v>1</v>
      </c>
      <c r="DA45" s="32">
        <v>0</v>
      </c>
      <c r="DB45" s="32">
        <v>0</v>
      </c>
      <c r="DC45" s="32">
        <v>0</v>
      </c>
      <c r="DD45" s="32">
        <v>0</v>
      </c>
      <c r="DE45" s="32">
        <v>0</v>
      </c>
      <c r="DF45" s="35">
        <v>0</v>
      </c>
      <c r="DG45" s="32">
        <v>0</v>
      </c>
      <c r="DH45" s="32">
        <v>0</v>
      </c>
      <c r="DI45" s="32">
        <v>0</v>
      </c>
      <c r="DJ45" s="32"/>
      <c r="DK45" s="32"/>
      <c r="DL45" s="32"/>
      <c r="DM45" s="32"/>
      <c r="DO45" s="11"/>
      <c r="DP45" s="11"/>
      <c r="DQ45" s="11"/>
      <c r="DR45" s="11"/>
      <c r="DS45" s="11"/>
      <c r="DT45" s="11"/>
      <c r="DU45" s="11"/>
      <c r="DV45" s="11"/>
      <c r="DW45" s="11"/>
    </row>
    <row r="46" spans="1:167">
      <c r="D46" s="9"/>
      <c r="E46" s="9"/>
      <c r="F46" s="9"/>
      <c r="G46" s="9"/>
      <c r="H46" s="9"/>
      <c r="I46" s="9"/>
      <c r="CK46" s="12" t="s">
        <v>50</v>
      </c>
      <c r="CL46" s="88">
        <v>2</v>
      </c>
      <c r="CM46" s="86">
        <f t="shared" si="51"/>
        <v>2</v>
      </c>
      <c r="CN46" s="40">
        <v>1</v>
      </c>
      <c r="CO46" s="32">
        <v>0</v>
      </c>
      <c r="CP46" s="32">
        <f t="shared" si="52"/>
        <v>1</v>
      </c>
      <c r="CQ46" s="32">
        <v>1</v>
      </c>
      <c r="CR46" s="32">
        <v>0</v>
      </c>
      <c r="CS46" s="42">
        <v>8</v>
      </c>
      <c r="CT46" s="42">
        <v>1</v>
      </c>
      <c r="CU46" s="32">
        <f t="shared" si="53"/>
        <v>1</v>
      </c>
      <c r="CV46" s="32">
        <f t="shared" si="54"/>
        <v>0</v>
      </c>
      <c r="CW46" s="32">
        <f t="shared" si="55"/>
        <v>0</v>
      </c>
      <c r="CX46" s="32">
        <f t="shared" si="56"/>
        <v>0</v>
      </c>
      <c r="CY46" s="32">
        <v>0</v>
      </c>
      <c r="CZ46" s="32">
        <v>1</v>
      </c>
      <c r="DA46" s="32">
        <v>0</v>
      </c>
      <c r="DB46" s="32">
        <v>0</v>
      </c>
      <c r="DC46" s="32">
        <v>0</v>
      </c>
      <c r="DD46" s="32">
        <v>0</v>
      </c>
      <c r="DE46" s="32">
        <v>0</v>
      </c>
      <c r="DF46" s="35">
        <v>0</v>
      </c>
      <c r="DG46" s="32">
        <v>0</v>
      </c>
      <c r="DH46" s="32">
        <v>0</v>
      </c>
      <c r="DI46" s="32">
        <v>0</v>
      </c>
      <c r="DJ46" s="32"/>
      <c r="DK46" s="32"/>
      <c r="DL46" s="32"/>
      <c r="DM46" s="32"/>
      <c r="DO46" s="11"/>
      <c r="DP46" s="11"/>
      <c r="DQ46" s="11"/>
      <c r="DR46" s="11"/>
      <c r="DS46" s="11"/>
      <c r="DT46" s="11"/>
      <c r="DU46" s="11"/>
      <c r="DV46" s="11"/>
      <c r="DW46" s="11"/>
    </row>
    <row r="47" spans="1:167">
      <c r="A47" t="s">
        <v>197</v>
      </c>
      <c r="B47" s="114">
        <f>SUM(F3:F41)</f>
        <v>3013000</v>
      </c>
      <c r="C47" s="114"/>
      <c r="D47" s="9"/>
      <c r="E47" s="9"/>
      <c r="F47" s="9"/>
      <c r="G47" s="9"/>
      <c r="H47" s="9"/>
      <c r="I47" s="9"/>
      <c r="CK47" s="12" t="s">
        <v>51</v>
      </c>
      <c r="CL47" s="88">
        <v>18</v>
      </c>
      <c r="CM47" s="86">
        <f t="shared" si="51"/>
        <v>18</v>
      </c>
      <c r="CN47" s="40">
        <v>1</v>
      </c>
      <c r="CO47" s="32">
        <v>1</v>
      </c>
      <c r="CP47" s="32">
        <f t="shared" si="52"/>
        <v>0</v>
      </c>
      <c r="CQ47" s="32">
        <v>1</v>
      </c>
      <c r="CR47" s="32">
        <v>0</v>
      </c>
      <c r="CS47" s="42">
        <v>8</v>
      </c>
      <c r="CT47" s="42">
        <v>1</v>
      </c>
      <c r="CU47" s="32">
        <f t="shared" si="53"/>
        <v>1</v>
      </c>
      <c r="CV47" s="32">
        <f t="shared" si="54"/>
        <v>0</v>
      </c>
      <c r="CW47" s="32">
        <f t="shared" si="55"/>
        <v>0</v>
      </c>
      <c r="CX47" s="32">
        <f t="shared" si="56"/>
        <v>0</v>
      </c>
      <c r="CY47" s="32">
        <v>0</v>
      </c>
      <c r="CZ47" s="32">
        <v>1</v>
      </c>
      <c r="DA47" s="32">
        <v>0</v>
      </c>
      <c r="DB47" s="32">
        <v>0</v>
      </c>
      <c r="DC47" s="32">
        <v>0</v>
      </c>
      <c r="DD47" s="32">
        <v>0</v>
      </c>
      <c r="DE47" s="32">
        <v>0</v>
      </c>
      <c r="DF47" s="35">
        <v>0</v>
      </c>
      <c r="DG47" s="32">
        <v>0</v>
      </c>
      <c r="DH47" s="32">
        <v>0</v>
      </c>
      <c r="DI47" s="32">
        <v>0</v>
      </c>
      <c r="DJ47" s="32"/>
      <c r="DK47" s="32"/>
      <c r="DL47" s="32"/>
      <c r="DM47" s="32"/>
      <c r="DO47" s="11"/>
      <c r="DP47" s="11"/>
      <c r="DQ47" s="11"/>
      <c r="DR47" s="11"/>
      <c r="DS47" s="11"/>
      <c r="DT47" s="11"/>
      <c r="DU47" s="11"/>
      <c r="DV47" s="11"/>
      <c r="DW47" s="11"/>
    </row>
    <row r="48" spans="1:167">
      <c r="A48" t="s">
        <v>198</v>
      </c>
      <c r="B48" s="114">
        <f>SUM(D3:D41)</f>
        <v>2964000</v>
      </c>
      <c r="C48" s="114"/>
      <c r="D48" s="9"/>
      <c r="E48" s="9"/>
      <c r="F48" s="9"/>
      <c r="G48" s="9"/>
      <c r="H48" s="9"/>
      <c r="I48" s="9"/>
      <c r="Z48" s="58"/>
      <c r="AA48" s="58"/>
      <c r="CK48" s="12" t="s">
        <v>52</v>
      </c>
      <c r="CL48" s="88">
        <v>1</v>
      </c>
      <c r="CM48" s="86">
        <f t="shared" si="51"/>
        <v>1</v>
      </c>
      <c r="CN48" s="40">
        <v>1</v>
      </c>
      <c r="CO48" s="32">
        <v>0</v>
      </c>
      <c r="CP48" s="32">
        <f t="shared" si="52"/>
        <v>1</v>
      </c>
      <c r="CQ48" s="32">
        <v>1</v>
      </c>
      <c r="CR48" s="32">
        <v>0</v>
      </c>
      <c r="CS48" s="42">
        <v>8</v>
      </c>
      <c r="CT48" s="42">
        <v>1</v>
      </c>
      <c r="CU48" s="32">
        <f t="shared" si="53"/>
        <v>1</v>
      </c>
      <c r="CV48" s="32">
        <f t="shared" si="54"/>
        <v>0</v>
      </c>
      <c r="CW48" s="32">
        <f t="shared" si="55"/>
        <v>0</v>
      </c>
      <c r="CX48" s="32">
        <f t="shared" si="56"/>
        <v>0</v>
      </c>
      <c r="CY48" s="32">
        <v>1</v>
      </c>
      <c r="CZ48" s="32">
        <v>0</v>
      </c>
      <c r="DA48" s="32">
        <v>0</v>
      </c>
      <c r="DB48" s="32">
        <v>0</v>
      </c>
      <c r="DC48" s="32">
        <v>0</v>
      </c>
      <c r="DD48" s="32">
        <v>0</v>
      </c>
      <c r="DE48" s="32">
        <v>0</v>
      </c>
      <c r="DF48" s="35">
        <v>0</v>
      </c>
      <c r="DG48" s="32">
        <v>0</v>
      </c>
      <c r="DH48" s="32">
        <v>0</v>
      </c>
      <c r="DI48" s="32">
        <v>0</v>
      </c>
      <c r="DJ48" s="32"/>
      <c r="DK48" s="32"/>
      <c r="DL48" s="32"/>
      <c r="DM48" s="32"/>
      <c r="DO48" s="11"/>
      <c r="DP48" s="11"/>
      <c r="DQ48" s="11"/>
      <c r="DR48" s="11"/>
      <c r="DS48" s="11"/>
      <c r="DT48" s="11"/>
      <c r="DU48" s="11"/>
      <c r="DV48" s="11"/>
      <c r="DW48" s="11"/>
    </row>
    <row r="49" spans="1:138">
      <c r="A49" t="s">
        <v>199</v>
      </c>
      <c r="B49" s="114">
        <f>B47-B48</f>
        <v>49000</v>
      </c>
      <c r="C49" s="114"/>
      <c r="D49" s="9"/>
      <c r="E49" s="9"/>
      <c r="F49" s="9"/>
      <c r="G49" s="9"/>
      <c r="H49" s="9"/>
      <c r="I49" s="9"/>
      <c r="Z49" s="58"/>
      <c r="CK49" s="12" t="s">
        <v>53</v>
      </c>
      <c r="CL49" s="88">
        <v>38</v>
      </c>
      <c r="CM49" s="86">
        <f t="shared" si="51"/>
        <v>38</v>
      </c>
      <c r="CN49" s="40">
        <v>1</v>
      </c>
      <c r="CO49" s="32">
        <v>1</v>
      </c>
      <c r="CP49" s="32">
        <f t="shared" si="52"/>
        <v>0</v>
      </c>
      <c r="CQ49" s="32">
        <v>1</v>
      </c>
      <c r="CR49" s="32">
        <v>0</v>
      </c>
      <c r="CS49" s="42">
        <v>8</v>
      </c>
      <c r="CT49" s="42">
        <v>1</v>
      </c>
      <c r="CU49" s="32">
        <f t="shared" si="53"/>
        <v>1</v>
      </c>
      <c r="CV49" s="32">
        <f t="shared" si="54"/>
        <v>0</v>
      </c>
      <c r="CW49" s="32">
        <f t="shared" si="55"/>
        <v>0</v>
      </c>
      <c r="CX49" s="32">
        <f t="shared" si="56"/>
        <v>0</v>
      </c>
      <c r="CY49" s="32">
        <v>1</v>
      </c>
      <c r="CZ49" s="32">
        <v>0</v>
      </c>
      <c r="DA49" s="32">
        <v>0</v>
      </c>
      <c r="DB49" s="32">
        <v>0</v>
      </c>
      <c r="DC49" s="32">
        <v>0</v>
      </c>
      <c r="DD49" s="32">
        <v>0</v>
      </c>
      <c r="DE49" s="32">
        <v>0</v>
      </c>
      <c r="DF49" s="35">
        <v>0</v>
      </c>
      <c r="DG49" s="32">
        <v>0</v>
      </c>
      <c r="DH49" s="32">
        <v>0</v>
      </c>
      <c r="DI49" s="32">
        <v>0</v>
      </c>
      <c r="DJ49" s="32"/>
      <c r="DK49" s="32"/>
      <c r="DL49" s="32"/>
      <c r="DM49" s="32"/>
      <c r="DO49" s="11"/>
      <c r="DP49" s="11"/>
      <c r="DQ49" s="11"/>
      <c r="DR49" s="11"/>
      <c r="DS49" s="11"/>
      <c r="DT49" s="11"/>
      <c r="DU49" s="11"/>
      <c r="DV49" s="11"/>
      <c r="DW49" s="11"/>
    </row>
    <row r="50" spans="1:138">
      <c r="A50" t="s">
        <v>204</v>
      </c>
      <c r="B50" s="114">
        <f>SUM(G3:G41)</f>
        <v>473650</v>
      </c>
      <c r="D50" s="9"/>
      <c r="E50" s="9"/>
      <c r="F50" s="9"/>
      <c r="G50" s="9"/>
      <c r="H50" s="9"/>
      <c r="I50" s="9"/>
      <c r="CK50" s="12" t="s">
        <v>54</v>
      </c>
      <c r="CL50" s="88">
        <v>32</v>
      </c>
      <c r="CM50" s="86">
        <f t="shared" si="51"/>
        <v>32</v>
      </c>
      <c r="CN50" s="38">
        <v>0.5</v>
      </c>
      <c r="CO50" s="32">
        <v>1</v>
      </c>
      <c r="CP50" s="32">
        <f t="shared" si="52"/>
        <v>0</v>
      </c>
      <c r="CQ50" s="32">
        <v>1</v>
      </c>
      <c r="CR50" s="32">
        <v>0</v>
      </c>
      <c r="CS50" s="42">
        <v>8</v>
      </c>
      <c r="CT50" s="42">
        <v>1</v>
      </c>
      <c r="CU50" s="32">
        <f t="shared" si="53"/>
        <v>1</v>
      </c>
      <c r="CV50" s="32">
        <f t="shared" si="54"/>
        <v>0</v>
      </c>
      <c r="CW50" s="32">
        <f t="shared" si="55"/>
        <v>0</v>
      </c>
      <c r="CX50" s="32">
        <f t="shared" si="56"/>
        <v>0</v>
      </c>
      <c r="CY50" s="32">
        <v>0</v>
      </c>
      <c r="CZ50" s="32">
        <v>1</v>
      </c>
      <c r="DA50" s="32">
        <v>0</v>
      </c>
      <c r="DB50" s="32">
        <v>0</v>
      </c>
      <c r="DC50" s="32">
        <v>0</v>
      </c>
      <c r="DD50" s="32">
        <v>0</v>
      </c>
      <c r="DE50" s="32">
        <v>0</v>
      </c>
      <c r="DF50" s="35">
        <v>0</v>
      </c>
      <c r="DG50" s="32">
        <v>0</v>
      </c>
      <c r="DH50" s="32">
        <v>0</v>
      </c>
      <c r="DI50" s="32">
        <v>0</v>
      </c>
      <c r="DJ50" s="32"/>
      <c r="DK50" s="32"/>
      <c r="DL50" s="32"/>
      <c r="DM50" s="32"/>
      <c r="DO50" s="11"/>
      <c r="DP50" s="11"/>
      <c r="DQ50" s="11"/>
      <c r="DR50" s="11"/>
      <c r="DS50" s="11"/>
      <c r="DT50" s="11"/>
      <c r="DU50" s="11"/>
      <c r="DV50" s="11"/>
      <c r="DW50" s="11"/>
    </row>
    <row r="51" spans="1:138">
      <c r="D51" s="9"/>
      <c r="E51" s="9"/>
      <c r="F51" s="9"/>
      <c r="G51" s="9"/>
      <c r="H51" s="9"/>
      <c r="I51" s="9"/>
      <c r="CK51" s="12" t="s">
        <v>55</v>
      </c>
      <c r="CL51" s="88">
        <v>29</v>
      </c>
      <c r="CM51" s="86">
        <f t="shared" si="51"/>
        <v>29</v>
      </c>
      <c r="CN51" s="38">
        <v>0.5</v>
      </c>
      <c r="CO51" s="32">
        <v>0</v>
      </c>
      <c r="CP51" s="32">
        <f t="shared" si="52"/>
        <v>1</v>
      </c>
      <c r="CQ51" s="32">
        <v>1</v>
      </c>
      <c r="CR51" s="32">
        <v>0</v>
      </c>
      <c r="CS51" s="42">
        <v>8</v>
      </c>
      <c r="CT51" s="42">
        <v>1</v>
      </c>
      <c r="CU51" s="32">
        <f t="shared" si="53"/>
        <v>1</v>
      </c>
      <c r="CV51" s="32">
        <f t="shared" si="54"/>
        <v>0</v>
      </c>
      <c r="CW51" s="32">
        <f t="shared" si="55"/>
        <v>0</v>
      </c>
      <c r="CX51" s="32">
        <f t="shared" si="56"/>
        <v>0</v>
      </c>
      <c r="CY51" s="32">
        <v>0</v>
      </c>
      <c r="CZ51" s="32">
        <v>0</v>
      </c>
      <c r="DA51" s="32">
        <v>0</v>
      </c>
      <c r="DB51" s="32">
        <v>0</v>
      </c>
      <c r="DC51" s="32">
        <v>0</v>
      </c>
      <c r="DD51" s="32">
        <v>0</v>
      </c>
      <c r="DE51" s="32">
        <v>0</v>
      </c>
      <c r="DF51" s="35">
        <v>0</v>
      </c>
      <c r="DG51" s="32">
        <v>1</v>
      </c>
      <c r="DH51" s="32">
        <v>0</v>
      </c>
      <c r="DI51" s="32">
        <v>0</v>
      </c>
      <c r="DJ51" s="32"/>
      <c r="DK51" s="32"/>
      <c r="DL51" s="32"/>
      <c r="DM51" s="32"/>
      <c r="DO51" s="11">
        <v>8</v>
      </c>
      <c r="DP51" s="11"/>
      <c r="DQ51" s="11"/>
      <c r="DR51" s="11"/>
      <c r="DS51" s="11"/>
      <c r="DT51" s="11"/>
      <c r="DU51" s="11"/>
      <c r="DV51" s="11"/>
      <c r="DW51" s="11">
        <v>8</v>
      </c>
    </row>
    <row r="52" spans="1:138">
      <c r="D52" s="9"/>
      <c r="E52" s="9"/>
      <c r="F52" s="9"/>
      <c r="G52" s="9"/>
      <c r="H52" s="9"/>
      <c r="I52" s="9"/>
      <c r="CK52" s="12" t="s">
        <v>58</v>
      </c>
      <c r="CL52" s="88">
        <v>35</v>
      </c>
      <c r="CM52" s="86">
        <f t="shared" si="51"/>
        <v>35</v>
      </c>
      <c r="CN52" s="40">
        <v>1</v>
      </c>
      <c r="CO52" s="32">
        <v>0</v>
      </c>
      <c r="CP52" s="32">
        <f t="shared" si="52"/>
        <v>1</v>
      </c>
      <c r="CQ52" s="32">
        <v>1</v>
      </c>
      <c r="CR52" s="32">
        <v>0</v>
      </c>
      <c r="CS52" s="42">
        <v>9</v>
      </c>
      <c r="CT52" s="42">
        <v>2</v>
      </c>
      <c r="CU52" s="32">
        <f t="shared" si="53"/>
        <v>0</v>
      </c>
      <c r="CV52" s="32">
        <f t="shared" si="54"/>
        <v>1</v>
      </c>
      <c r="CW52" s="32">
        <f t="shared" si="55"/>
        <v>0</v>
      </c>
      <c r="CX52" s="32">
        <f t="shared" si="56"/>
        <v>0</v>
      </c>
      <c r="CY52" s="32">
        <v>0</v>
      </c>
      <c r="CZ52" s="32">
        <v>0</v>
      </c>
      <c r="DA52" s="32">
        <v>0</v>
      </c>
      <c r="DB52" s="32">
        <v>0</v>
      </c>
      <c r="DC52" s="32">
        <v>0</v>
      </c>
      <c r="DD52" s="32">
        <v>0</v>
      </c>
      <c r="DE52" s="32">
        <v>0</v>
      </c>
      <c r="DF52" s="35">
        <v>0</v>
      </c>
      <c r="DG52" s="32">
        <v>0</v>
      </c>
      <c r="DH52" s="32">
        <v>0</v>
      </c>
      <c r="DI52" s="32">
        <v>1</v>
      </c>
      <c r="DJ52" s="32"/>
      <c r="DK52" s="32"/>
      <c r="DL52" s="32"/>
      <c r="DM52" s="32"/>
      <c r="DX52" s="11">
        <v>9</v>
      </c>
    </row>
    <row r="53" spans="1:138">
      <c r="D53" s="9"/>
      <c r="E53" s="9"/>
      <c r="F53" s="9"/>
      <c r="G53" s="9"/>
      <c r="H53" s="9"/>
      <c r="I53" s="9"/>
      <c r="CK53" s="12" t="s">
        <v>60</v>
      </c>
      <c r="CL53" s="88">
        <v>10</v>
      </c>
      <c r="CM53" s="86">
        <f t="shared" si="51"/>
        <v>10</v>
      </c>
      <c r="CN53" s="40">
        <v>1</v>
      </c>
      <c r="CO53" s="32">
        <v>1</v>
      </c>
      <c r="CP53" s="32">
        <f t="shared" si="52"/>
        <v>0</v>
      </c>
      <c r="CQ53" s="32">
        <v>1</v>
      </c>
      <c r="CR53" s="32">
        <v>0</v>
      </c>
      <c r="CS53" s="42">
        <v>10</v>
      </c>
      <c r="CT53" s="42">
        <v>2</v>
      </c>
      <c r="CU53" s="32">
        <f t="shared" si="53"/>
        <v>0</v>
      </c>
      <c r="CV53" s="32">
        <f t="shared" si="54"/>
        <v>1</v>
      </c>
      <c r="CW53" s="32">
        <f t="shared" si="55"/>
        <v>0</v>
      </c>
      <c r="CX53" s="32">
        <f t="shared" si="56"/>
        <v>0</v>
      </c>
      <c r="CY53" s="32">
        <v>0</v>
      </c>
      <c r="CZ53" s="32">
        <v>0</v>
      </c>
      <c r="DA53" s="32">
        <v>0</v>
      </c>
      <c r="DB53" s="32">
        <v>1</v>
      </c>
      <c r="DC53" s="32">
        <v>0</v>
      </c>
      <c r="DD53" s="32">
        <v>0</v>
      </c>
      <c r="DE53" s="32">
        <v>0</v>
      </c>
      <c r="DF53" s="35">
        <v>0</v>
      </c>
      <c r="DG53" s="32">
        <v>0</v>
      </c>
      <c r="DH53" s="32">
        <v>0</v>
      </c>
      <c r="DI53" s="32">
        <v>0</v>
      </c>
      <c r="DJ53" s="32"/>
      <c r="DK53" s="32"/>
      <c r="DL53" s="32"/>
      <c r="DM53" s="32"/>
      <c r="DZ53" s="11">
        <v>10</v>
      </c>
      <c r="EA53" s="11"/>
      <c r="EB53" s="11"/>
      <c r="EC53" s="11"/>
      <c r="ED53" s="11"/>
      <c r="EE53" s="11"/>
      <c r="EF53" s="11"/>
      <c r="EG53" s="11">
        <v>10</v>
      </c>
      <c r="EH53" s="9"/>
    </row>
    <row r="54" spans="1:138">
      <c r="CK54" s="12" t="s">
        <v>61</v>
      </c>
      <c r="CL54" s="88">
        <v>10</v>
      </c>
      <c r="CM54" s="86">
        <f t="shared" si="51"/>
        <v>10</v>
      </c>
      <c r="CN54" s="40">
        <v>1</v>
      </c>
      <c r="CO54" s="32">
        <v>1</v>
      </c>
      <c r="CP54" s="32">
        <f t="shared" si="52"/>
        <v>0</v>
      </c>
      <c r="CQ54" s="32">
        <v>1</v>
      </c>
      <c r="CR54" s="32">
        <v>0</v>
      </c>
      <c r="CS54" s="42">
        <v>10</v>
      </c>
      <c r="CT54" s="42">
        <v>2</v>
      </c>
      <c r="CU54" s="32">
        <f t="shared" si="53"/>
        <v>0</v>
      </c>
      <c r="CV54" s="32">
        <f t="shared" si="54"/>
        <v>1</v>
      </c>
      <c r="CW54" s="32">
        <f t="shared" si="55"/>
        <v>0</v>
      </c>
      <c r="CX54" s="32">
        <f t="shared" si="56"/>
        <v>0</v>
      </c>
      <c r="CY54" s="32">
        <v>0</v>
      </c>
      <c r="CZ54" s="32">
        <v>0</v>
      </c>
      <c r="DA54" s="32">
        <v>0</v>
      </c>
      <c r="DB54" s="32">
        <v>1</v>
      </c>
      <c r="DC54" s="32">
        <v>0</v>
      </c>
      <c r="DD54" s="32">
        <v>0</v>
      </c>
      <c r="DE54" s="32">
        <v>0</v>
      </c>
      <c r="DF54" s="35">
        <v>0</v>
      </c>
      <c r="DG54" s="32">
        <v>0</v>
      </c>
      <c r="DH54" s="32">
        <v>0</v>
      </c>
      <c r="DI54" s="32">
        <v>0</v>
      </c>
      <c r="DJ54" s="32"/>
      <c r="DK54" s="32"/>
      <c r="DL54" s="32"/>
      <c r="DM54" s="32"/>
      <c r="DZ54" s="11"/>
      <c r="EA54" s="11"/>
      <c r="EB54" s="11"/>
      <c r="EC54" s="11"/>
      <c r="ED54" s="11"/>
      <c r="EE54" s="11"/>
      <c r="EF54" s="11"/>
      <c r="EG54" s="11"/>
      <c r="EH54" s="9"/>
    </row>
    <row r="55" spans="1:138">
      <c r="CK55" s="12" t="s">
        <v>62</v>
      </c>
      <c r="CL55" s="88">
        <v>3</v>
      </c>
      <c r="CM55" s="86">
        <f t="shared" si="51"/>
        <v>3</v>
      </c>
      <c r="CN55" s="40">
        <v>1</v>
      </c>
      <c r="CO55" s="32">
        <v>0</v>
      </c>
      <c r="CP55" s="32">
        <f t="shared" si="52"/>
        <v>1</v>
      </c>
      <c r="CQ55" s="32">
        <v>1</v>
      </c>
      <c r="CR55" s="32">
        <v>0</v>
      </c>
      <c r="CS55" s="42">
        <v>10</v>
      </c>
      <c r="CT55" s="42">
        <v>2</v>
      </c>
      <c r="CU55" s="32">
        <f t="shared" si="53"/>
        <v>0</v>
      </c>
      <c r="CV55" s="32">
        <f t="shared" si="54"/>
        <v>1</v>
      </c>
      <c r="CW55" s="32">
        <f t="shared" si="55"/>
        <v>0</v>
      </c>
      <c r="CX55" s="32">
        <f t="shared" si="56"/>
        <v>0</v>
      </c>
      <c r="CY55" s="32">
        <v>0</v>
      </c>
      <c r="CZ55" s="32">
        <v>0</v>
      </c>
      <c r="DA55" s="32">
        <v>1</v>
      </c>
      <c r="DB55" s="32">
        <v>0</v>
      </c>
      <c r="DC55" s="32">
        <v>0</v>
      </c>
      <c r="DD55" s="32">
        <v>0</v>
      </c>
      <c r="DE55" s="32">
        <v>0</v>
      </c>
      <c r="DF55" s="35">
        <v>0</v>
      </c>
      <c r="DG55" s="32">
        <v>0</v>
      </c>
      <c r="DH55" s="32">
        <v>0</v>
      </c>
      <c r="DI55" s="32">
        <v>0</v>
      </c>
      <c r="DJ55" s="32"/>
      <c r="DK55" s="32"/>
      <c r="DL55" s="32"/>
      <c r="DM55" s="32"/>
      <c r="DZ55" s="11"/>
      <c r="EA55" s="11"/>
      <c r="EB55" s="11"/>
      <c r="EC55" s="11"/>
      <c r="ED55" s="11"/>
      <c r="EE55" s="11"/>
      <c r="EF55" s="11"/>
      <c r="EG55" s="11"/>
      <c r="EH55" s="9"/>
    </row>
    <row r="56" spans="1:138">
      <c r="CK56" s="12" t="s">
        <v>63</v>
      </c>
      <c r="CL56" s="88">
        <v>18</v>
      </c>
      <c r="CM56" s="86">
        <f t="shared" si="51"/>
        <v>18</v>
      </c>
      <c r="CN56" s="40">
        <v>1</v>
      </c>
      <c r="CO56" s="32">
        <v>0</v>
      </c>
      <c r="CP56" s="32">
        <f t="shared" si="52"/>
        <v>1</v>
      </c>
      <c r="CQ56" s="32">
        <v>1</v>
      </c>
      <c r="CR56" s="32">
        <v>0</v>
      </c>
      <c r="CS56" s="42">
        <v>10</v>
      </c>
      <c r="CT56" s="42">
        <v>2</v>
      </c>
      <c r="CU56" s="32">
        <f t="shared" si="53"/>
        <v>0</v>
      </c>
      <c r="CV56" s="32">
        <f t="shared" si="54"/>
        <v>1</v>
      </c>
      <c r="CW56" s="32">
        <f t="shared" si="55"/>
        <v>0</v>
      </c>
      <c r="CX56" s="32">
        <f t="shared" si="56"/>
        <v>0</v>
      </c>
      <c r="CY56" s="32">
        <v>0</v>
      </c>
      <c r="CZ56" s="32">
        <v>1</v>
      </c>
      <c r="DA56" s="32">
        <v>0</v>
      </c>
      <c r="DB56" s="32">
        <v>0</v>
      </c>
      <c r="DC56" s="32">
        <v>0</v>
      </c>
      <c r="DD56" s="32">
        <v>0</v>
      </c>
      <c r="DE56" s="32">
        <v>0</v>
      </c>
      <c r="DF56" s="35">
        <v>0</v>
      </c>
      <c r="DG56" s="32">
        <v>0</v>
      </c>
      <c r="DH56" s="32">
        <v>0</v>
      </c>
      <c r="DI56" s="32">
        <v>0</v>
      </c>
      <c r="DJ56" s="32"/>
      <c r="DK56" s="32"/>
      <c r="DL56" s="32"/>
      <c r="DM56" s="32"/>
      <c r="DZ56" s="11"/>
      <c r="EA56" s="11"/>
      <c r="EB56" s="11"/>
      <c r="EC56" s="11"/>
      <c r="ED56" s="11"/>
      <c r="EE56" s="11"/>
      <c r="EF56" s="11"/>
      <c r="EG56" s="11"/>
      <c r="EH56" s="9"/>
    </row>
    <row r="57" spans="1:138">
      <c r="CK57" s="12" t="s">
        <v>64</v>
      </c>
      <c r="CL57" s="88">
        <v>2</v>
      </c>
      <c r="CM57" s="86">
        <f t="shared" si="51"/>
        <v>2</v>
      </c>
      <c r="CN57" s="40">
        <v>1</v>
      </c>
      <c r="CO57" s="32">
        <v>0</v>
      </c>
      <c r="CP57" s="32">
        <f t="shared" si="52"/>
        <v>1</v>
      </c>
      <c r="CQ57" s="32">
        <v>1</v>
      </c>
      <c r="CR57" s="32">
        <v>0</v>
      </c>
      <c r="CS57" s="42">
        <v>10</v>
      </c>
      <c r="CT57" s="42">
        <v>2</v>
      </c>
      <c r="CU57" s="32">
        <f t="shared" si="53"/>
        <v>0</v>
      </c>
      <c r="CV57" s="32">
        <f t="shared" si="54"/>
        <v>1</v>
      </c>
      <c r="CW57" s="32">
        <f t="shared" si="55"/>
        <v>0</v>
      </c>
      <c r="CX57" s="32">
        <f t="shared" si="56"/>
        <v>0</v>
      </c>
      <c r="CY57" s="32">
        <v>0</v>
      </c>
      <c r="CZ57" s="32">
        <v>1</v>
      </c>
      <c r="DA57" s="32">
        <v>0</v>
      </c>
      <c r="DB57" s="32">
        <v>0</v>
      </c>
      <c r="DC57" s="32">
        <v>0</v>
      </c>
      <c r="DD57" s="32">
        <v>0</v>
      </c>
      <c r="DE57" s="32">
        <v>0</v>
      </c>
      <c r="DF57" s="35">
        <v>0</v>
      </c>
      <c r="DG57" s="32">
        <v>0</v>
      </c>
      <c r="DH57" s="32">
        <v>0</v>
      </c>
      <c r="DI57" s="32">
        <v>0</v>
      </c>
      <c r="DJ57" s="32"/>
      <c r="DK57" s="32"/>
      <c r="DL57" s="32"/>
      <c r="DM57" s="32"/>
      <c r="DZ57" s="11"/>
      <c r="EA57" s="11"/>
      <c r="EB57" s="11"/>
      <c r="EC57" s="11"/>
      <c r="ED57" s="11"/>
      <c r="EE57" s="11"/>
      <c r="EF57" s="11"/>
      <c r="EG57" s="11"/>
      <c r="EH57" s="9"/>
    </row>
    <row r="58" spans="1:138">
      <c r="CK58" s="12" t="s">
        <v>65</v>
      </c>
      <c r="CL58" s="88">
        <v>14</v>
      </c>
      <c r="CM58" s="86">
        <f t="shared" si="51"/>
        <v>14</v>
      </c>
      <c r="CN58" s="40">
        <v>1</v>
      </c>
      <c r="CO58" s="32">
        <v>1</v>
      </c>
      <c r="CP58" s="32">
        <f t="shared" si="52"/>
        <v>0</v>
      </c>
      <c r="CQ58" s="32">
        <v>1</v>
      </c>
      <c r="CR58" s="32">
        <v>0</v>
      </c>
      <c r="CS58" s="42">
        <v>10</v>
      </c>
      <c r="CT58" s="42">
        <v>2</v>
      </c>
      <c r="CU58" s="32">
        <f t="shared" si="53"/>
        <v>0</v>
      </c>
      <c r="CV58" s="32">
        <f t="shared" si="54"/>
        <v>1</v>
      </c>
      <c r="CW58" s="32">
        <f t="shared" si="55"/>
        <v>0</v>
      </c>
      <c r="CX58" s="32">
        <f t="shared" si="56"/>
        <v>0</v>
      </c>
      <c r="CY58" s="32">
        <v>1</v>
      </c>
      <c r="CZ58" s="32">
        <v>0</v>
      </c>
      <c r="DA58" s="32">
        <v>0</v>
      </c>
      <c r="DB58" s="32">
        <v>0</v>
      </c>
      <c r="DC58" s="32">
        <v>0</v>
      </c>
      <c r="DD58" s="32">
        <v>0</v>
      </c>
      <c r="DE58" s="32">
        <v>0</v>
      </c>
      <c r="DF58" s="35">
        <v>0</v>
      </c>
      <c r="DG58" s="32">
        <v>0</v>
      </c>
      <c r="DH58" s="32">
        <v>0</v>
      </c>
      <c r="DI58" s="32">
        <v>0</v>
      </c>
      <c r="DJ58" s="32"/>
      <c r="DK58" s="32"/>
      <c r="DL58" s="32"/>
      <c r="DM58" s="32"/>
      <c r="DZ58" s="11"/>
      <c r="EA58" s="11"/>
      <c r="EB58" s="11"/>
      <c r="EC58" s="11"/>
      <c r="ED58" s="11"/>
      <c r="EE58" s="11"/>
      <c r="EF58" s="11"/>
      <c r="EG58" s="11"/>
      <c r="EH58" s="9"/>
    </row>
    <row r="59" spans="1:138">
      <c r="CK59" s="12" t="s">
        <v>66</v>
      </c>
      <c r="CL59" s="88">
        <v>4</v>
      </c>
      <c r="CM59" s="86">
        <f t="shared" si="51"/>
        <v>4</v>
      </c>
      <c r="CN59" s="40">
        <v>1</v>
      </c>
      <c r="CO59" s="32">
        <v>1</v>
      </c>
      <c r="CP59" s="32">
        <f t="shared" si="52"/>
        <v>0</v>
      </c>
      <c r="CQ59" s="32">
        <v>1</v>
      </c>
      <c r="CR59" s="32">
        <v>0</v>
      </c>
      <c r="CS59" s="42">
        <v>10</v>
      </c>
      <c r="CT59" s="42">
        <v>2</v>
      </c>
      <c r="CU59" s="32">
        <f t="shared" si="53"/>
        <v>0</v>
      </c>
      <c r="CV59" s="32">
        <f t="shared" si="54"/>
        <v>1</v>
      </c>
      <c r="CW59" s="32">
        <f t="shared" si="55"/>
        <v>0</v>
      </c>
      <c r="CX59" s="32">
        <f t="shared" si="56"/>
        <v>0</v>
      </c>
      <c r="CY59" s="32">
        <v>1</v>
      </c>
      <c r="CZ59" s="32">
        <v>0</v>
      </c>
      <c r="DA59" s="32">
        <v>0</v>
      </c>
      <c r="DB59" s="32">
        <v>0</v>
      </c>
      <c r="DC59" s="32">
        <v>0</v>
      </c>
      <c r="DD59" s="32">
        <v>0</v>
      </c>
      <c r="DE59" s="32">
        <v>0</v>
      </c>
      <c r="DF59" s="35">
        <v>0</v>
      </c>
      <c r="DG59" s="32">
        <v>0</v>
      </c>
      <c r="DH59" s="32">
        <v>0</v>
      </c>
      <c r="DI59" s="32">
        <v>0</v>
      </c>
      <c r="DJ59" s="32"/>
      <c r="DK59" s="32"/>
      <c r="DL59" s="32"/>
      <c r="DM59" s="32"/>
      <c r="DZ59" s="11"/>
      <c r="EA59" s="11"/>
      <c r="EB59" s="11"/>
      <c r="EC59" s="11"/>
      <c r="ED59" s="11"/>
      <c r="EE59" s="11"/>
      <c r="EF59" s="11"/>
      <c r="EG59" s="11"/>
      <c r="EH59" s="9"/>
    </row>
    <row r="60" spans="1:138">
      <c r="CK60" s="12" t="s">
        <v>67</v>
      </c>
      <c r="CL60" s="88">
        <v>35</v>
      </c>
      <c r="CM60" s="86">
        <f t="shared" si="51"/>
        <v>35</v>
      </c>
      <c r="CN60" s="40">
        <v>1</v>
      </c>
      <c r="CO60" s="32">
        <v>0</v>
      </c>
      <c r="CP60" s="32">
        <f t="shared" si="52"/>
        <v>1</v>
      </c>
      <c r="CQ60" s="32">
        <v>1</v>
      </c>
      <c r="CR60" s="32">
        <v>0</v>
      </c>
      <c r="CS60" s="42">
        <v>10</v>
      </c>
      <c r="CT60" s="42">
        <v>2</v>
      </c>
      <c r="CU60" s="32">
        <f t="shared" si="53"/>
        <v>0</v>
      </c>
      <c r="CV60" s="32">
        <f t="shared" si="54"/>
        <v>1</v>
      </c>
      <c r="CW60" s="32">
        <f t="shared" si="55"/>
        <v>0</v>
      </c>
      <c r="CX60" s="32">
        <f t="shared" si="56"/>
        <v>0</v>
      </c>
      <c r="CY60" s="32">
        <v>1</v>
      </c>
      <c r="CZ60" s="32">
        <v>0</v>
      </c>
      <c r="DA60" s="32">
        <v>0</v>
      </c>
      <c r="DB60" s="32">
        <v>0</v>
      </c>
      <c r="DC60" s="32">
        <v>0</v>
      </c>
      <c r="DD60" s="32">
        <v>0</v>
      </c>
      <c r="DE60" s="32">
        <v>0</v>
      </c>
      <c r="DF60" s="35">
        <v>0</v>
      </c>
      <c r="DG60" s="32">
        <v>0</v>
      </c>
      <c r="DH60" s="32">
        <v>0</v>
      </c>
      <c r="DI60" s="32">
        <v>0</v>
      </c>
      <c r="DJ60" s="32"/>
      <c r="DK60" s="32"/>
      <c r="DL60" s="32"/>
      <c r="DM60" s="32"/>
      <c r="DZ60" s="11"/>
      <c r="EA60" s="11"/>
      <c r="EB60" s="11"/>
      <c r="EC60" s="11"/>
      <c r="ED60" s="11"/>
      <c r="EE60" s="11"/>
      <c r="EF60" s="11"/>
      <c r="EG60" s="11"/>
      <c r="EH60" s="9"/>
    </row>
    <row r="61" spans="1:138">
      <c r="CK61" s="12" t="s">
        <v>68</v>
      </c>
      <c r="CL61" s="88">
        <v>8</v>
      </c>
      <c r="CM61" s="86">
        <f t="shared" si="51"/>
        <v>8</v>
      </c>
      <c r="CN61" s="38">
        <v>0.5</v>
      </c>
      <c r="CO61" s="32">
        <v>1</v>
      </c>
      <c r="CP61" s="32">
        <f t="shared" si="52"/>
        <v>0</v>
      </c>
      <c r="CQ61" s="32">
        <v>1</v>
      </c>
      <c r="CR61" s="32">
        <v>0</v>
      </c>
      <c r="CS61" s="42">
        <v>10</v>
      </c>
      <c r="CT61" s="42">
        <v>2</v>
      </c>
      <c r="CU61" s="32">
        <f t="shared" si="53"/>
        <v>0</v>
      </c>
      <c r="CV61" s="32">
        <f t="shared" si="54"/>
        <v>1</v>
      </c>
      <c r="CW61" s="32">
        <f t="shared" si="55"/>
        <v>0</v>
      </c>
      <c r="CX61" s="32">
        <f t="shared" si="56"/>
        <v>0</v>
      </c>
      <c r="CY61" s="32">
        <v>0</v>
      </c>
      <c r="CZ61" s="32">
        <v>0</v>
      </c>
      <c r="DA61" s="32">
        <v>1</v>
      </c>
      <c r="DB61" s="32">
        <v>0</v>
      </c>
      <c r="DC61" s="32">
        <v>0</v>
      </c>
      <c r="DD61" s="32">
        <v>0</v>
      </c>
      <c r="DE61" s="32">
        <v>0</v>
      </c>
      <c r="DF61" s="35">
        <v>0</v>
      </c>
      <c r="DG61" s="32">
        <v>0</v>
      </c>
      <c r="DH61" s="32">
        <v>0</v>
      </c>
      <c r="DI61" s="32">
        <v>0</v>
      </c>
      <c r="DJ61" s="32"/>
      <c r="DK61" s="32"/>
      <c r="DL61" s="32"/>
      <c r="DM61" s="32"/>
      <c r="DZ61" s="11"/>
      <c r="EA61" s="11"/>
      <c r="EB61" s="11"/>
      <c r="EC61" s="11"/>
      <c r="ED61" s="11"/>
      <c r="EE61" s="11"/>
      <c r="EF61" s="11"/>
      <c r="EG61" s="11"/>
      <c r="EH61" s="9"/>
    </row>
    <row r="62" spans="1:138">
      <c r="CK62" s="12" t="s">
        <v>15</v>
      </c>
      <c r="CL62" s="88">
        <v>16</v>
      </c>
      <c r="CM62" s="86">
        <f t="shared" si="51"/>
        <v>16</v>
      </c>
      <c r="CN62" s="38">
        <v>0.5</v>
      </c>
      <c r="CO62" s="32">
        <v>1</v>
      </c>
      <c r="CP62" s="32">
        <f t="shared" si="52"/>
        <v>0</v>
      </c>
      <c r="CQ62" s="32">
        <v>1</v>
      </c>
      <c r="CR62" s="32">
        <v>0</v>
      </c>
      <c r="CS62" s="42">
        <v>10</v>
      </c>
      <c r="CT62" s="42">
        <v>2</v>
      </c>
      <c r="CU62" s="32">
        <f t="shared" si="53"/>
        <v>0</v>
      </c>
      <c r="CV62" s="32">
        <f t="shared" si="54"/>
        <v>1</v>
      </c>
      <c r="CW62" s="32">
        <f t="shared" si="55"/>
        <v>0</v>
      </c>
      <c r="CX62" s="32">
        <f t="shared" si="56"/>
        <v>0</v>
      </c>
      <c r="CY62" s="32">
        <v>0</v>
      </c>
      <c r="CZ62" s="32">
        <v>0</v>
      </c>
      <c r="DA62" s="32">
        <v>0</v>
      </c>
      <c r="DB62" s="32">
        <v>0</v>
      </c>
      <c r="DC62" s="32">
        <v>0</v>
      </c>
      <c r="DD62" s="32">
        <v>0</v>
      </c>
      <c r="DE62" s="32">
        <v>0</v>
      </c>
      <c r="DF62" s="35">
        <v>0</v>
      </c>
      <c r="DG62" s="32">
        <v>1</v>
      </c>
      <c r="DH62" s="32">
        <v>0</v>
      </c>
      <c r="DI62" s="32">
        <v>0</v>
      </c>
      <c r="DJ62" s="32"/>
      <c r="DK62" s="32"/>
      <c r="DL62" s="32"/>
      <c r="DM62" s="32"/>
      <c r="DZ62" s="11"/>
      <c r="EA62" s="11"/>
      <c r="EB62" s="11"/>
      <c r="EC62" s="11"/>
      <c r="ED62" s="11"/>
      <c r="EE62" s="11"/>
      <c r="EF62" s="11"/>
      <c r="EG62" s="11"/>
      <c r="EH62" s="9"/>
    </row>
    <row r="63" spans="1:138">
      <c r="CK63" s="12" t="s">
        <v>69</v>
      </c>
      <c r="CL63" s="88">
        <v>8</v>
      </c>
      <c r="CM63" s="86">
        <f t="shared" si="51"/>
        <v>8</v>
      </c>
      <c r="CN63" s="38">
        <v>0.5</v>
      </c>
      <c r="CO63" s="32">
        <v>0</v>
      </c>
      <c r="CP63" s="32">
        <f t="shared" si="52"/>
        <v>1</v>
      </c>
      <c r="CQ63" s="32">
        <v>1</v>
      </c>
      <c r="CR63" s="32">
        <v>0</v>
      </c>
      <c r="CS63" s="42">
        <v>10</v>
      </c>
      <c r="CT63" s="42">
        <v>2</v>
      </c>
      <c r="CU63" s="32">
        <f t="shared" si="53"/>
        <v>0</v>
      </c>
      <c r="CV63" s="32">
        <f t="shared" si="54"/>
        <v>1</v>
      </c>
      <c r="CW63" s="32">
        <f t="shared" si="55"/>
        <v>0</v>
      </c>
      <c r="CX63" s="32">
        <f t="shared" si="56"/>
        <v>0</v>
      </c>
      <c r="CY63" s="32">
        <v>0</v>
      </c>
      <c r="CZ63" s="32">
        <v>0</v>
      </c>
      <c r="DA63" s="32">
        <v>1</v>
      </c>
      <c r="DB63" s="32">
        <v>0</v>
      </c>
      <c r="DC63" s="32">
        <v>0</v>
      </c>
      <c r="DD63" s="32">
        <v>0</v>
      </c>
      <c r="DE63" s="32">
        <v>0</v>
      </c>
      <c r="DF63" s="35">
        <v>0</v>
      </c>
      <c r="DG63" s="32">
        <v>0</v>
      </c>
      <c r="DH63" s="32">
        <v>0</v>
      </c>
      <c r="DI63" s="32">
        <v>0</v>
      </c>
      <c r="DJ63" s="32"/>
      <c r="DK63" s="32"/>
      <c r="DL63" s="32"/>
      <c r="DM63" s="32"/>
      <c r="DZ63" s="11"/>
      <c r="EA63" s="11"/>
      <c r="EB63" s="11"/>
      <c r="EC63" s="11"/>
      <c r="ED63" s="11"/>
      <c r="EE63" s="11"/>
      <c r="EF63" s="11"/>
      <c r="EG63" s="11"/>
      <c r="EH63" s="9"/>
    </row>
    <row r="64" spans="1:138">
      <c r="CK64" s="12" t="s">
        <v>70</v>
      </c>
      <c r="CL64" s="88">
        <v>5</v>
      </c>
      <c r="CM64" s="86">
        <f t="shared" si="51"/>
        <v>5</v>
      </c>
      <c r="CN64" s="38">
        <v>0.5</v>
      </c>
      <c r="CO64" s="32">
        <v>0</v>
      </c>
      <c r="CP64" s="32">
        <f t="shared" si="52"/>
        <v>1</v>
      </c>
      <c r="CQ64" s="32">
        <v>1</v>
      </c>
      <c r="CR64" s="32">
        <v>0</v>
      </c>
      <c r="CS64" s="42">
        <v>10</v>
      </c>
      <c r="CT64" s="42">
        <v>2</v>
      </c>
      <c r="CU64" s="32">
        <f t="shared" si="53"/>
        <v>0</v>
      </c>
      <c r="CV64" s="32">
        <f t="shared" si="54"/>
        <v>1</v>
      </c>
      <c r="CW64" s="32">
        <f t="shared" si="55"/>
        <v>0</v>
      </c>
      <c r="CX64" s="32">
        <f t="shared" si="56"/>
        <v>0</v>
      </c>
      <c r="CY64" s="32">
        <v>0</v>
      </c>
      <c r="CZ64" s="32">
        <v>0</v>
      </c>
      <c r="DA64" s="32">
        <v>0</v>
      </c>
      <c r="DB64" s="32">
        <v>0</v>
      </c>
      <c r="DC64" s="32">
        <v>1</v>
      </c>
      <c r="DD64" s="32">
        <v>0</v>
      </c>
      <c r="DE64" s="32">
        <v>0</v>
      </c>
      <c r="DF64" s="35">
        <v>0</v>
      </c>
      <c r="DG64" s="32">
        <v>0</v>
      </c>
      <c r="DH64" s="32">
        <v>0</v>
      </c>
      <c r="DI64" s="32">
        <v>0</v>
      </c>
      <c r="DJ64" s="32"/>
      <c r="DK64" s="32"/>
      <c r="DL64" s="32"/>
      <c r="DM64" s="32"/>
      <c r="DZ64" s="11">
        <v>10</v>
      </c>
      <c r="EA64" s="11"/>
      <c r="EB64" s="11"/>
      <c r="EC64" s="11"/>
      <c r="ED64" s="11"/>
      <c r="EE64" s="11"/>
      <c r="EF64" s="11"/>
      <c r="EG64" s="11">
        <v>10</v>
      </c>
      <c r="EH64" s="9"/>
    </row>
    <row r="65" spans="89:167">
      <c r="CK65" t="s">
        <v>97</v>
      </c>
      <c r="CL65" s="88">
        <v>27</v>
      </c>
      <c r="CM65" s="86">
        <f t="shared" si="51"/>
        <v>27</v>
      </c>
      <c r="CN65" s="38">
        <v>0.5</v>
      </c>
      <c r="CO65" s="32">
        <v>0</v>
      </c>
      <c r="CP65" s="32">
        <f t="shared" si="52"/>
        <v>1</v>
      </c>
      <c r="CQ65" s="32">
        <v>1</v>
      </c>
      <c r="CR65" s="32">
        <v>0</v>
      </c>
      <c r="CS65" s="42">
        <v>1</v>
      </c>
      <c r="CT65" s="42">
        <v>3</v>
      </c>
      <c r="CU65" s="32">
        <f t="shared" si="53"/>
        <v>0</v>
      </c>
      <c r="CV65" s="32">
        <f t="shared" si="54"/>
        <v>0</v>
      </c>
      <c r="CW65" s="32">
        <f t="shared" si="55"/>
        <v>1</v>
      </c>
      <c r="CX65" s="32">
        <f t="shared" si="56"/>
        <v>0</v>
      </c>
      <c r="CY65" s="32">
        <v>0</v>
      </c>
      <c r="CZ65" s="32">
        <v>0</v>
      </c>
      <c r="DA65" s="32">
        <v>0</v>
      </c>
      <c r="DB65" s="32">
        <v>0</v>
      </c>
      <c r="DC65" s="32">
        <v>0</v>
      </c>
      <c r="DD65" s="32">
        <v>0</v>
      </c>
      <c r="DE65" s="32">
        <v>1</v>
      </c>
      <c r="DF65" s="35">
        <v>0</v>
      </c>
      <c r="DG65" s="32">
        <v>0</v>
      </c>
      <c r="DH65" s="32">
        <v>0</v>
      </c>
      <c r="DI65" s="32">
        <v>0</v>
      </c>
      <c r="DJ65" s="32"/>
      <c r="DK65" s="32"/>
      <c r="DL65" s="32"/>
      <c r="DM65" s="32"/>
      <c r="ES65" s="11">
        <v>1</v>
      </c>
      <c r="ET65" s="11"/>
      <c r="EU65" s="11">
        <v>1</v>
      </c>
      <c r="EV65" s="9"/>
      <c r="EW65" s="9"/>
      <c r="EX65" s="9"/>
      <c r="EY65" s="9"/>
      <c r="EZ65" s="9"/>
      <c r="FA65" s="9"/>
      <c r="FB65" s="9"/>
      <c r="FD65" s="9"/>
    </row>
    <row r="66" spans="89:167">
      <c r="CK66" t="s">
        <v>98</v>
      </c>
      <c r="CL66" s="88">
        <v>22</v>
      </c>
      <c r="CM66" s="86">
        <f t="shared" si="51"/>
        <v>22</v>
      </c>
      <c r="CN66" s="38">
        <v>0.5</v>
      </c>
      <c r="CO66" s="32">
        <v>0</v>
      </c>
      <c r="CP66" s="32">
        <f t="shared" si="52"/>
        <v>1</v>
      </c>
      <c r="CQ66" s="32">
        <v>1</v>
      </c>
      <c r="CR66" s="32">
        <v>0</v>
      </c>
      <c r="CS66" s="42">
        <v>1</v>
      </c>
      <c r="CT66" s="42">
        <v>3</v>
      </c>
      <c r="CU66" s="32">
        <f t="shared" si="53"/>
        <v>0</v>
      </c>
      <c r="CV66" s="32">
        <f t="shared" si="54"/>
        <v>0</v>
      </c>
      <c r="CW66" s="32">
        <f t="shared" si="55"/>
        <v>1</v>
      </c>
      <c r="CX66" s="32">
        <f t="shared" si="56"/>
        <v>0</v>
      </c>
      <c r="CY66" s="32">
        <v>0</v>
      </c>
      <c r="CZ66" s="32">
        <v>0</v>
      </c>
      <c r="DA66" s="32">
        <v>0</v>
      </c>
      <c r="DB66" s="32">
        <v>0</v>
      </c>
      <c r="DC66" s="32">
        <v>0</v>
      </c>
      <c r="DD66" s="32">
        <v>1</v>
      </c>
      <c r="DE66" s="32">
        <v>0</v>
      </c>
      <c r="DF66" s="35">
        <v>0</v>
      </c>
      <c r="DG66" s="32">
        <v>0</v>
      </c>
      <c r="DH66" s="32">
        <v>0</v>
      </c>
      <c r="DI66" s="32">
        <v>0</v>
      </c>
      <c r="DJ66" s="32"/>
      <c r="DK66" s="32"/>
      <c r="DL66" s="32"/>
      <c r="DM66" s="32"/>
      <c r="ES66" s="11"/>
      <c r="ET66" s="11"/>
      <c r="EU66" s="11"/>
      <c r="EV66" s="9"/>
      <c r="EW66" s="9"/>
      <c r="EX66" s="9"/>
      <c r="EY66" s="9"/>
      <c r="EZ66" s="9"/>
      <c r="FA66" s="9"/>
      <c r="FB66" s="9"/>
      <c r="FD66" s="9"/>
    </row>
    <row r="67" spans="89:167">
      <c r="CK67" t="s">
        <v>110</v>
      </c>
      <c r="CL67" s="88">
        <v>15</v>
      </c>
      <c r="CM67" s="86">
        <f t="shared" si="51"/>
        <v>15</v>
      </c>
      <c r="CN67" s="38">
        <v>0.5</v>
      </c>
      <c r="CO67" s="32">
        <v>0</v>
      </c>
      <c r="CP67" s="32">
        <f t="shared" si="52"/>
        <v>1</v>
      </c>
      <c r="CQ67" s="32">
        <v>1</v>
      </c>
      <c r="CR67" s="32">
        <v>0</v>
      </c>
      <c r="CS67" s="42">
        <v>1</v>
      </c>
      <c r="CT67" s="42">
        <v>3</v>
      </c>
      <c r="CU67" s="32">
        <f t="shared" si="53"/>
        <v>0</v>
      </c>
      <c r="CV67" s="32">
        <f t="shared" si="54"/>
        <v>0</v>
      </c>
      <c r="CW67" s="32">
        <f t="shared" si="55"/>
        <v>1</v>
      </c>
      <c r="CX67" s="32">
        <f t="shared" si="56"/>
        <v>0</v>
      </c>
      <c r="CY67" s="32">
        <v>0</v>
      </c>
      <c r="CZ67" s="32">
        <v>0</v>
      </c>
      <c r="DA67" s="32">
        <v>0</v>
      </c>
      <c r="DB67" s="32">
        <v>0</v>
      </c>
      <c r="DC67" s="32">
        <v>0</v>
      </c>
      <c r="DD67" s="32">
        <v>0</v>
      </c>
      <c r="DE67" s="32">
        <v>0</v>
      </c>
      <c r="DF67" s="35">
        <v>0</v>
      </c>
      <c r="DG67" s="32">
        <v>0</v>
      </c>
      <c r="DH67" s="32">
        <v>1</v>
      </c>
      <c r="DI67" s="32">
        <v>0</v>
      </c>
      <c r="DJ67" s="32"/>
      <c r="DK67" s="32"/>
      <c r="DL67" s="32"/>
      <c r="DM67" s="32"/>
      <c r="ES67" s="11">
        <v>1</v>
      </c>
      <c r="ET67" s="11"/>
      <c r="EU67" s="11">
        <v>1</v>
      </c>
      <c r="EV67" s="9"/>
      <c r="EW67" s="9"/>
      <c r="EX67" s="9"/>
      <c r="EY67" s="9"/>
      <c r="EZ67" s="9"/>
      <c r="FA67" s="9"/>
      <c r="FB67" s="9"/>
      <c r="FD67" s="9"/>
    </row>
    <row r="68" spans="89:167">
      <c r="CK68" t="s">
        <v>99</v>
      </c>
      <c r="CL68" s="88">
        <v>22</v>
      </c>
      <c r="CM68" s="86">
        <f t="shared" ref="CM68:CM131" si="59">ROUND(CL68,1)</f>
        <v>22</v>
      </c>
      <c r="CN68" s="38">
        <v>1</v>
      </c>
      <c r="CO68" s="32">
        <v>0</v>
      </c>
      <c r="CP68" s="32">
        <f t="shared" ref="CP68:CP131" si="60">IF(CO68=0,1,0)</f>
        <v>1</v>
      </c>
      <c r="CQ68" s="32">
        <v>1</v>
      </c>
      <c r="CR68" s="32">
        <v>0</v>
      </c>
      <c r="CS68" s="42">
        <v>2</v>
      </c>
      <c r="CT68" s="42">
        <v>3</v>
      </c>
      <c r="CU68" s="32">
        <f t="shared" ref="CU68:CU131" si="61">IF(CT68=1,1,0)</f>
        <v>0</v>
      </c>
      <c r="CV68" s="32">
        <f t="shared" ref="CV68:CV131" si="62">IF(CT68=2,1,0)</f>
        <v>0</v>
      </c>
      <c r="CW68" s="32">
        <f t="shared" ref="CW68:CW131" si="63">IF(CT68=3,1,0)</f>
        <v>1</v>
      </c>
      <c r="CX68" s="32">
        <f t="shared" ref="CX68:CX131" si="64">IF(CT68=4,1,0)</f>
        <v>0</v>
      </c>
      <c r="CY68" s="32">
        <v>0</v>
      </c>
      <c r="CZ68" s="32">
        <v>0</v>
      </c>
      <c r="DA68" s="32">
        <v>0</v>
      </c>
      <c r="DB68" s="32">
        <v>0</v>
      </c>
      <c r="DC68" s="32">
        <v>0</v>
      </c>
      <c r="DD68" s="32">
        <v>1</v>
      </c>
      <c r="DE68" s="32">
        <v>0</v>
      </c>
      <c r="DF68" s="35">
        <v>0</v>
      </c>
      <c r="DG68" s="32">
        <v>0</v>
      </c>
      <c r="DH68" s="32">
        <v>0</v>
      </c>
      <c r="DI68" s="32">
        <v>0</v>
      </c>
      <c r="DJ68" s="32"/>
      <c r="DK68" s="32"/>
      <c r="DL68" s="32"/>
      <c r="DM68" s="32"/>
      <c r="ER68" s="9"/>
      <c r="ES68" s="9"/>
      <c r="ET68" s="9"/>
      <c r="EU68" s="9"/>
      <c r="EV68" s="11">
        <v>2</v>
      </c>
      <c r="EW68" s="11"/>
      <c r="EX68" s="11"/>
      <c r="EY68" s="11"/>
      <c r="EZ68" s="11"/>
      <c r="FA68" s="11"/>
      <c r="FB68" s="11"/>
      <c r="FC68" s="11">
        <v>2</v>
      </c>
      <c r="FD68" s="9"/>
    </row>
    <row r="69" spans="89:167">
      <c r="CK69" t="s">
        <v>12</v>
      </c>
      <c r="CL69" s="88">
        <v>33</v>
      </c>
      <c r="CM69" s="86">
        <f t="shared" si="59"/>
        <v>33</v>
      </c>
      <c r="CN69" s="38">
        <v>1</v>
      </c>
      <c r="CO69" s="32">
        <v>0</v>
      </c>
      <c r="CP69" s="32">
        <f t="shared" si="60"/>
        <v>1</v>
      </c>
      <c r="CQ69" s="32">
        <v>1</v>
      </c>
      <c r="CR69" s="32">
        <v>0</v>
      </c>
      <c r="CS69" s="42">
        <v>2</v>
      </c>
      <c r="CT69" s="42">
        <v>3</v>
      </c>
      <c r="CU69" s="32">
        <f t="shared" si="61"/>
        <v>0</v>
      </c>
      <c r="CV69" s="32">
        <f t="shared" si="62"/>
        <v>0</v>
      </c>
      <c r="CW69" s="32">
        <f t="shared" si="63"/>
        <v>1</v>
      </c>
      <c r="CX69" s="32">
        <f t="shared" si="64"/>
        <v>0</v>
      </c>
      <c r="CY69" s="32">
        <v>0</v>
      </c>
      <c r="CZ69" s="32">
        <v>0</v>
      </c>
      <c r="DA69" s="32">
        <v>0</v>
      </c>
      <c r="DB69" s="32">
        <v>0</v>
      </c>
      <c r="DC69" s="32">
        <v>1</v>
      </c>
      <c r="DD69" s="32">
        <v>0</v>
      </c>
      <c r="DE69" s="32">
        <v>0</v>
      </c>
      <c r="DF69" s="35">
        <v>0</v>
      </c>
      <c r="DG69" s="32">
        <v>0</v>
      </c>
      <c r="DH69" s="32">
        <v>0</v>
      </c>
      <c r="DI69" s="32">
        <v>0</v>
      </c>
      <c r="DJ69" s="32"/>
      <c r="DK69" s="32"/>
      <c r="DL69" s="32"/>
      <c r="DM69" s="32"/>
      <c r="ER69" s="9"/>
      <c r="ES69" s="9"/>
      <c r="ET69" s="9"/>
      <c r="EU69" s="9"/>
      <c r="EV69" s="11"/>
      <c r="EW69" s="11"/>
      <c r="EX69" s="11"/>
      <c r="EY69" s="11"/>
      <c r="EZ69" s="11"/>
      <c r="FA69" s="11"/>
      <c r="FB69" s="11"/>
      <c r="FC69" s="11"/>
      <c r="FD69" s="9"/>
    </row>
    <row r="70" spans="89:167">
      <c r="CK70" t="s">
        <v>111</v>
      </c>
      <c r="CL70" s="88">
        <v>27</v>
      </c>
      <c r="CM70" s="86">
        <f t="shared" si="59"/>
        <v>27</v>
      </c>
      <c r="CN70" s="38">
        <v>0.5</v>
      </c>
      <c r="CO70" s="32">
        <v>0</v>
      </c>
      <c r="CP70" s="32">
        <f t="shared" si="60"/>
        <v>1</v>
      </c>
      <c r="CQ70" s="32">
        <v>1</v>
      </c>
      <c r="CR70" s="32">
        <v>0</v>
      </c>
      <c r="CS70" s="42">
        <v>2</v>
      </c>
      <c r="CT70" s="42">
        <v>3</v>
      </c>
      <c r="CU70" s="32">
        <f t="shared" si="61"/>
        <v>0</v>
      </c>
      <c r="CV70" s="32">
        <f t="shared" si="62"/>
        <v>0</v>
      </c>
      <c r="CW70" s="32">
        <f t="shared" si="63"/>
        <v>1</v>
      </c>
      <c r="CX70" s="32">
        <f t="shared" si="64"/>
        <v>0</v>
      </c>
      <c r="CY70" s="32">
        <v>0</v>
      </c>
      <c r="CZ70" s="32">
        <v>0</v>
      </c>
      <c r="DA70" s="32">
        <v>0</v>
      </c>
      <c r="DB70" s="32">
        <v>0</v>
      </c>
      <c r="DC70" s="32">
        <v>0</v>
      </c>
      <c r="DD70" s="32">
        <v>0</v>
      </c>
      <c r="DE70" s="32">
        <v>0</v>
      </c>
      <c r="DF70" s="35">
        <v>0</v>
      </c>
      <c r="DG70" s="32">
        <v>1</v>
      </c>
      <c r="DH70" s="32">
        <v>0</v>
      </c>
      <c r="DI70" s="32">
        <v>0</v>
      </c>
      <c r="DJ70" s="32"/>
      <c r="DK70" s="32"/>
      <c r="DL70" s="32"/>
      <c r="DM70" s="32"/>
      <c r="ER70" s="9"/>
      <c r="ES70" s="9"/>
      <c r="ET70" s="9"/>
      <c r="EU70" s="9"/>
      <c r="EV70" s="11"/>
      <c r="EW70" s="11"/>
      <c r="EX70" s="11"/>
      <c r="EY70" s="11"/>
      <c r="EZ70" s="11"/>
      <c r="FA70" s="11"/>
      <c r="FB70" s="11"/>
      <c r="FC70" s="11"/>
      <c r="FD70" s="9"/>
    </row>
    <row r="71" spans="89:167">
      <c r="CK71" t="s">
        <v>100</v>
      </c>
      <c r="CL71" s="88">
        <v>5</v>
      </c>
      <c r="CM71" s="86">
        <f t="shared" si="59"/>
        <v>5</v>
      </c>
      <c r="CN71" s="38">
        <v>0.5</v>
      </c>
      <c r="CO71" s="32">
        <v>0</v>
      </c>
      <c r="CP71" s="32">
        <f t="shared" si="60"/>
        <v>1</v>
      </c>
      <c r="CQ71" s="32">
        <v>1</v>
      </c>
      <c r="CR71" s="32">
        <v>0</v>
      </c>
      <c r="CS71" s="42">
        <v>2</v>
      </c>
      <c r="CT71" s="42">
        <v>3</v>
      </c>
      <c r="CU71" s="32">
        <f t="shared" si="61"/>
        <v>0</v>
      </c>
      <c r="CV71" s="32">
        <f t="shared" si="62"/>
        <v>0</v>
      </c>
      <c r="CW71" s="32">
        <f t="shared" si="63"/>
        <v>1</v>
      </c>
      <c r="CX71" s="32">
        <f t="shared" si="64"/>
        <v>0</v>
      </c>
      <c r="CY71" s="32">
        <v>0</v>
      </c>
      <c r="CZ71" s="32">
        <v>0</v>
      </c>
      <c r="DA71" s="32">
        <v>0</v>
      </c>
      <c r="DB71" s="32">
        <v>0</v>
      </c>
      <c r="DC71" s="32">
        <v>1</v>
      </c>
      <c r="DD71" s="32">
        <v>0</v>
      </c>
      <c r="DE71" s="32">
        <v>0</v>
      </c>
      <c r="DF71" s="35">
        <v>0</v>
      </c>
      <c r="DG71" s="32">
        <v>0</v>
      </c>
      <c r="DH71" s="32">
        <v>0</v>
      </c>
      <c r="DI71" s="32">
        <v>0</v>
      </c>
      <c r="DJ71" s="32"/>
      <c r="DK71" s="32"/>
      <c r="DL71" s="32"/>
      <c r="DM71" s="32"/>
      <c r="ER71" s="9"/>
      <c r="ES71" s="9"/>
      <c r="ET71" s="9"/>
      <c r="EU71" s="9"/>
      <c r="EV71" s="11"/>
      <c r="EW71" s="11"/>
      <c r="EX71" s="11"/>
      <c r="EY71" s="11"/>
      <c r="EZ71" s="11"/>
      <c r="FA71" s="11"/>
      <c r="FB71" s="11"/>
      <c r="FC71" s="11"/>
      <c r="FD71" s="9"/>
    </row>
    <row r="72" spans="89:167">
      <c r="CK72" t="s">
        <v>101</v>
      </c>
      <c r="CL72" s="88">
        <v>31</v>
      </c>
      <c r="CM72" s="86">
        <f t="shared" si="59"/>
        <v>31</v>
      </c>
      <c r="CN72" s="38">
        <v>1</v>
      </c>
      <c r="CO72" s="32">
        <v>0</v>
      </c>
      <c r="CP72" s="32">
        <f t="shared" si="60"/>
        <v>1</v>
      </c>
      <c r="CQ72" s="32">
        <v>1</v>
      </c>
      <c r="CR72" s="32">
        <v>0</v>
      </c>
      <c r="CS72" s="42">
        <v>2</v>
      </c>
      <c r="CT72" s="42">
        <v>3</v>
      </c>
      <c r="CU72" s="32">
        <f t="shared" si="61"/>
        <v>0</v>
      </c>
      <c r="CV72" s="32">
        <f t="shared" si="62"/>
        <v>0</v>
      </c>
      <c r="CW72" s="32">
        <f t="shared" si="63"/>
        <v>1</v>
      </c>
      <c r="CX72" s="32">
        <f t="shared" si="64"/>
        <v>0</v>
      </c>
      <c r="CY72" s="32">
        <v>0</v>
      </c>
      <c r="CZ72" s="32">
        <v>0</v>
      </c>
      <c r="DA72" s="32">
        <v>1</v>
      </c>
      <c r="DB72" s="32">
        <v>0</v>
      </c>
      <c r="DC72" s="32">
        <v>0</v>
      </c>
      <c r="DD72" s="32">
        <v>0</v>
      </c>
      <c r="DE72" s="32">
        <v>0</v>
      </c>
      <c r="DF72" s="35">
        <v>0</v>
      </c>
      <c r="DG72" s="32">
        <v>0</v>
      </c>
      <c r="DH72" s="32">
        <v>0</v>
      </c>
      <c r="DI72" s="32">
        <v>0</v>
      </c>
      <c r="DJ72" s="32"/>
      <c r="DK72" s="32"/>
      <c r="DL72" s="32"/>
      <c r="DM72" s="32"/>
      <c r="ER72" s="9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9"/>
    </row>
    <row r="73" spans="89:167">
      <c r="CK73" t="s">
        <v>102</v>
      </c>
      <c r="CL73" s="88">
        <v>10</v>
      </c>
      <c r="CM73" s="86">
        <f t="shared" si="59"/>
        <v>10</v>
      </c>
      <c r="CN73" s="38">
        <v>1</v>
      </c>
      <c r="CO73" s="32">
        <v>0</v>
      </c>
      <c r="CP73" s="32">
        <f t="shared" si="60"/>
        <v>1</v>
      </c>
      <c r="CQ73" s="32">
        <v>1</v>
      </c>
      <c r="CR73" s="32">
        <v>0</v>
      </c>
      <c r="CS73" s="42">
        <v>2</v>
      </c>
      <c r="CT73" s="42">
        <v>3</v>
      </c>
      <c r="CU73" s="32">
        <f t="shared" si="61"/>
        <v>0</v>
      </c>
      <c r="CV73" s="32">
        <f t="shared" si="62"/>
        <v>0</v>
      </c>
      <c r="CW73" s="32">
        <f t="shared" si="63"/>
        <v>1</v>
      </c>
      <c r="CX73" s="32">
        <f t="shared" si="64"/>
        <v>0</v>
      </c>
      <c r="CY73" s="32">
        <v>0</v>
      </c>
      <c r="CZ73" s="32">
        <v>0</v>
      </c>
      <c r="DA73" s="32">
        <v>0</v>
      </c>
      <c r="DB73" s="32">
        <v>1</v>
      </c>
      <c r="DC73" s="32">
        <v>0</v>
      </c>
      <c r="DD73" s="32">
        <v>0</v>
      </c>
      <c r="DE73" s="32">
        <v>0</v>
      </c>
      <c r="DF73" s="35">
        <v>0</v>
      </c>
      <c r="DG73" s="32">
        <v>0</v>
      </c>
      <c r="DH73" s="32">
        <v>0</v>
      </c>
      <c r="DI73" s="32">
        <v>0</v>
      </c>
      <c r="DJ73" s="32"/>
      <c r="DK73" s="32"/>
      <c r="DL73" s="32"/>
      <c r="DM73" s="32"/>
      <c r="ER73" s="9"/>
      <c r="ES73" s="9"/>
      <c r="ET73" s="9"/>
      <c r="EU73" s="9"/>
      <c r="EV73" s="11"/>
      <c r="EW73" s="11"/>
      <c r="EX73" s="11"/>
      <c r="EY73" s="11"/>
      <c r="EZ73" s="11"/>
      <c r="FA73" s="11"/>
      <c r="FB73" s="11"/>
      <c r="FC73" s="11"/>
      <c r="FD73" s="9"/>
    </row>
    <row r="74" spans="89:167">
      <c r="CK74" t="s">
        <v>17</v>
      </c>
      <c r="CL74" s="88">
        <v>24</v>
      </c>
      <c r="CM74" s="86">
        <f t="shared" si="59"/>
        <v>24</v>
      </c>
      <c r="CN74" s="38">
        <v>1</v>
      </c>
      <c r="CO74" s="32">
        <v>0</v>
      </c>
      <c r="CP74" s="32">
        <f t="shared" si="60"/>
        <v>1</v>
      </c>
      <c r="CQ74" s="32">
        <v>1</v>
      </c>
      <c r="CR74" s="32">
        <v>0</v>
      </c>
      <c r="CS74" s="42">
        <v>2</v>
      </c>
      <c r="CT74" s="42">
        <v>3</v>
      </c>
      <c r="CU74" s="32">
        <f t="shared" si="61"/>
        <v>0</v>
      </c>
      <c r="CV74" s="32">
        <f t="shared" si="62"/>
        <v>0</v>
      </c>
      <c r="CW74" s="32">
        <f t="shared" si="63"/>
        <v>1</v>
      </c>
      <c r="CX74" s="32">
        <f t="shared" si="64"/>
        <v>0</v>
      </c>
      <c r="CY74" s="32">
        <v>0</v>
      </c>
      <c r="CZ74" s="32">
        <v>0</v>
      </c>
      <c r="DA74" s="32">
        <v>0</v>
      </c>
      <c r="DB74" s="32">
        <v>0</v>
      </c>
      <c r="DC74" s="32">
        <v>0</v>
      </c>
      <c r="DD74" s="32">
        <v>0</v>
      </c>
      <c r="DE74" s="32">
        <v>1</v>
      </c>
      <c r="DF74" s="35">
        <v>0</v>
      </c>
      <c r="DG74" s="32">
        <v>0</v>
      </c>
      <c r="DH74" s="32">
        <v>0</v>
      </c>
      <c r="DI74" s="32">
        <v>0</v>
      </c>
      <c r="DJ74" s="32"/>
      <c r="DK74" s="32"/>
      <c r="DL74" s="32"/>
      <c r="DM74" s="32"/>
      <c r="ER74" s="9"/>
      <c r="ES74" s="9"/>
      <c r="ET74" s="9"/>
      <c r="EU74" s="9"/>
      <c r="EV74" s="11">
        <v>2</v>
      </c>
      <c r="EW74" s="11"/>
      <c r="EX74" s="11"/>
      <c r="EY74" s="11"/>
      <c r="EZ74" s="11"/>
      <c r="FA74" s="11"/>
      <c r="FB74" s="11"/>
      <c r="FC74" s="11">
        <v>2</v>
      </c>
      <c r="FD74" s="9"/>
    </row>
    <row r="75" spans="89:167">
      <c r="CK75" t="s">
        <v>103</v>
      </c>
      <c r="CL75" s="88">
        <v>33</v>
      </c>
      <c r="CM75" s="86">
        <f t="shared" si="59"/>
        <v>33</v>
      </c>
      <c r="CN75" s="38">
        <v>0.5</v>
      </c>
      <c r="CO75" s="32">
        <v>0</v>
      </c>
      <c r="CP75" s="32">
        <f t="shared" si="60"/>
        <v>1</v>
      </c>
      <c r="CQ75" s="32">
        <v>1</v>
      </c>
      <c r="CR75" s="32">
        <v>0</v>
      </c>
      <c r="CS75" s="42">
        <v>3</v>
      </c>
      <c r="CT75" s="42">
        <v>4</v>
      </c>
      <c r="CU75" s="32">
        <f t="shared" si="61"/>
        <v>0</v>
      </c>
      <c r="CV75" s="32">
        <f t="shared" si="62"/>
        <v>0</v>
      </c>
      <c r="CW75" s="32">
        <f t="shared" si="63"/>
        <v>0</v>
      </c>
      <c r="CX75" s="32">
        <f t="shared" si="64"/>
        <v>1</v>
      </c>
      <c r="CY75" s="32">
        <v>0</v>
      </c>
      <c r="CZ75" s="32">
        <v>0</v>
      </c>
      <c r="DA75" s="32">
        <v>0</v>
      </c>
      <c r="DB75" s="32">
        <v>0</v>
      </c>
      <c r="DC75" s="32">
        <v>1</v>
      </c>
      <c r="DD75" s="32">
        <v>0</v>
      </c>
      <c r="DE75" s="32">
        <v>0</v>
      </c>
      <c r="DF75" s="35">
        <v>0</v>
      </c>
      <c r="DG75" s="32">
        <v>0</v>
      </c>
      <c r="DH75" s="32">
        <v>0</v>
      </c>
      <c r="DI75" s="32">
        <v>0</v>
      </c>
      <c r="DJ75" s="32"/>
      <c r="DK75" s="32"/>
      <c r="DL75" s="32"/>
      <c r="DM75" s="32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11">
        <v>3</v>
      </c>
      <c r="FE75" s="11"/>
      <c r="FF75" s="11"/>
      <c r="FG75" s="11"/>
      <c r="FH75" s="11"/>
      <c r="FI75" s="11"/>
      <c r="FJ75" s="11"/>
      <c r="FK75" s="11">
        <v>3</v>
      </c>
    </row>
    <row r="76" spans="89:167">
      <c r="CK76" t="s">
        <v>104</v>
      </c>
      <c r="CL76" s="88">
        <v>11</v>
      </c>
      <c r="CM76" s="86">
        <f t="shared" si="59"/>
        <v>11</v>
      </c>
      <c r="CN76" s="38">
        <v>1</v>
      </c>
      <c r="CO76" s="32">
        <v>0</v>
      </c>
      <c r="CP76" s="32">
        <f t="shared" si="60"/>
        <v>1</v>
      </c>
      <c r="CQ76" s="32">
        <v>1</v>
      </c>
      <c r="CR76" s="32">
        <v>0</v>
      </c>
      <c r="CS76" s="42">
        <v>3</v>
      </c>
      <c r="CT76" s="42">
        <v>4</v>
      </c>
      <c r="CU76" s="32">
        <f t="shared" si="61"/>
        <v>0</v>
      </c>
      <c r="CV76" s="32">
        <f t="shared" si="62"/>
        <v>0</v>
      </c>
      <c r="CW76" s="32">
        <f t="shared" si="63"/>
        <v>0</v>
      </c>
      <c r="CX76" s="32">
        <f t="shared" si="64"/>
        <v>1</v>
      </c>
      <c r="CY76" s="32">
        <v>1</v>
      </c>
      <c r="CZ76" s="32">
        <v>0</v>
      </c>
      <c r="DA76" s="32">
        <v>0</v>
      </c>
      <c r="DB76" s="32">
        <v>0</v>
      </c>
      <c r="DC76" s="32">
        <v>0</v>
      </c>
      <c r="DD76" s="32">
        <v>0</v>
      </c>
      <c r="DE76" s="32">
        <v>0</v>
      </c>
      <c r="DF76" s="35">
        <v>0</v>
      </c>
      <c r="DG76" s="32">
        <v>0</v>
      </c>
      <c r="DH76" s="32">
        <v>0</v>
      </c>
      <c r="DI76" s="32">
        <v>0</v>
      </c>
      <c r="DJ76" s="32"/>
      <c r="DK76" s="32"/>
      <c r="DL76" s="32"/>
      <c r="DM76" s="32"/>
      <c r="EV76" s="9"/>
      <c r="EW76" s="9"/>
      <c r="EX76" s="9"/>
      <c r="EY76" s="9"/>
      <c r="EZ76" s="9"/>
      <c r="FA76" s="9"/>
      <c r="FB76" s="9"/>
      <c r="FC76" s="9"/>
      <c r="FD76" s="11"/>
      <c r="FE76" s="11"/>
      <c r="FF76" s="11"/>
      <c r="FG76" s="11"/>
      <c r="FH76" s="11"/>
      <c r="FI76" s="11"/>
      <c r="FJ76" s="11"/>
      <c r="FK76" s="11"/>
    </row>
    <row r="77" spans="89:167">
      <c r="CK77" t="s">
        <v>105</v>
      </c>
      <c r="CL77" s="88">
        <v>27</v>
      </c>
      <c r="CM77" s="86">
        <f t="shared" si="59"/>
        <v>27</v>
      </c>
      <c r="CN77" s="38">
        <v>0.5</v>
      </c>
      <c r="CO77" s="32">
        <v>0</v>
      </c>
      <c r="CP77" s="32">
        <f t="shared" si="60"/>
        <v>1</v>
      </c>
      <c r="CQ77" s="32">
        <v>1</v>
      </c>
      <c r="CR77" s="32">
        <v>0</v>
      </c>
      <c r="CS77" s="42">
        <v>3</v>
      </c>
      <c r="CT77" s="42">
        <v>4</v>
      </c>
      <c r="CU77" s="32">
        <f t="shared" si="61"/>
        <v>0</v>
      </c>
      <c r="CV77" s="32">
        <f t="shared" si="62"/>
        <v>0</v>
      </c>
      <c r="CW77" s="32">
        <f t="shared" si="63"/>
        <v>0</v>
      </c>
      <c r="CX77" s="32">
        <f t="shared" si="64"/>
        <v>1</v>
      </c>
      <c r="CY77" s="32">
        <v>0</v>
      </c>
      <c r="CZ77" s="32">
        <v>0</v>
      </c>
      <c r="DA77" s="32">
        <v>0</v>
      </c>
      <c r="DB77" s="32">
        <v>0</v>
      </c>
      <c r="DC77" s="32">
        <v>0</v>
      </c>
      <c r="DD77" s="32">
        <v>0</v>
      </c>
      <c r="DE77" s="32">
        <v>1</v>
      </c>
      <c r="DF77" s="35">
        <v>0</v>
      </c>
      <c r="DG77" s="32">
        <v>0</v>
      </c>
      <c r="DH77" s="32">
        <v>0</v>
      </c>
      <c r="DI77" s="32">
        <v>0</v>
      </c>
      <c r="DJ77" s="32"/>
      <c r="DK77" s="32"/>
      <c r="DL77" s="32"/>
      <c r="DM77" s="32"/>
      <c r="EV77" s="9"/>
      <c r="EW77" s="9"/>
      <c r="EX77" s="9"/>
      <c r="EY77" s="9"/>
      <c r="EZ77" s="9"/>
      <c r="FA77" s="9"/>
      <c r="FB77" s="9"/>
      <c r="FC77" s="9"/>
      <c r="FD77" s="11"/>
      <c r="FE77" s="11"/>
      <c r="FF77" s="11"/>
      <c r="FG77" s="11"/>
      <c r="FH77" s="11"/>
      <c r="FI77" s="11"/>
      <c r="FJ77" s="11"/>
      <c r="FK77" s="11"/>
    </row>
    <row r="78" spans="89:167">
      <c r="CK78" t="s">
        <v>106</v>
      </c>
      <c r="CL78" s="88">
        <v>5</v>
      </c>
      <c r="CM78" s="86">
        <f t="shared" si="59"/>
        <v>5</v>
      </c>
      <c r="CN78" s="38">
        <v>0.5</v>
      </c>
      <c r="CO78" s="32">
        <v>0</v>
      </c>
      <c r="CP78" s="32">
        <f t="shared" si="60"/>
        <v>1</v>
      </c>
      <c r="CQ78" s="32">
        <v>1</v>
      </c>
      <c r="CR78" s="32">
        <v>0</v>
      </c>
      <c r="CS78" s="42">
        <v>3</v>
      </c>
      <c r="CT78" s="42">
        <v>4</v>
      </c>
      <c r="CU78" s="32">
        <f t="shared" si="61"/>
        <v>0</v>
      </c>
      <c r="CV78" s="32">
        <f t="shared" si="62"/>
        <v>0</v>
      </c>
      <c r="CW78" s="32">
        <f t="shared" si="63"/>
        <v>0</v>
      </c>
      <c r="CX78" s="32">
        <f t="shared" si="64"/>
        <v>1</v>
      </c>
      <c r="CY78" s="32">
        <v>0</v>
      </c>
      <c r="CZ78" s="32">
        <v>0</v>
      </c>
      <c r="DA78" s="32">
        <v>0</v>
      </c>
      <c r="DB78" s="32">
        <v>0</v>
      </c>
      <c r="DC78" s="32">
        <v>1</v>
      </c>
      <c r="DD78" s="32">
        <v>0</v>
      </c>
      <c r="DE78" s="32">
        <v>0</v>
      </c>
      <c r="DF78" s="35">
        <v>0</v>
      </c>
      <c r="DG78" s="32">
        <v>0</v>
      </c>
      <c r="DH78" s="32">
        <v>0</v>
      </c>
      <c r="DI78" s="32">
        <v>0</v>
      </c>
      <c r="DJ78" s="32"/>
      <c r="DK78" s="32"/>
      <c r="DL78" s="32"/>
      <c r="DM78" s="32"/>
      <c r="EV78" s="9"/>
      <c r="EW78" s="9"/>
      <c r="EX78" s="9"/>
      <c r="EY78" s="9"/>
      <c r="EZ78" s="9"/>
      <c r="FA78" s="9"/>
      <c r="FB78" s="9"/>
      <c r="FC78" s="9"/>
      <c r="FD78" s="11"/>
      <c r="FE78" s="11"/>
      <c r="FF78" s="11"/>
      <c r="FG78" s="11"/>
      <c r="FH78" s="11"/>
      <c r="FI78" s="11"/>
      <c r="FJ78" s="11"/>
      <c r="FK78" s="11"/>
    </row>
    <row r="79" spans="89:167">
      <c r="CK79" t="s">
        <v>107</v>
      </c>
      <c r="CL79" s="88">
        <v>38</v>
      </c>
      <c r="CM79" s="86">
        <f t="shared" si="59"/>
        <v>38</v>
      </c>
      <c r="CN79" s="38">
        <v>1</v>
      </c>
      <c r="CO79" s="32">
        <v>0</v>
      </c>
      <c r="CP79" s="32">
        <f t="shared" si="60"/>
        <v>1</v>
      </c>
      <c r="CQ79" s="32">
        <v>1</v>
      </c>
      <c r="CR79" s="32">
        <v>0</v>
      </c>
      <c r="CS79" s="42">
        <v>3</v>
      </c>
      <c r="CT79" s="42">
        <v>4</v>
      </c>
      <c r="CU79" s="32">
        <f t="shared" si="61"/>
        <v>0</v>
      </c>
      <c r="CV79" s="32">
        <f t="shared" si="62"/>
        <v>0</v>
      </c>
      <c r="CW79" s="32">
        <f t="shared" si="63"/>
        <v>0</v>
      </c>
      <c r="CX79" s="32">
        <f t="shared" si="64"/>
        <v>1</v>
      </c>
      <c r="CY79" s="32">
        <v>1</v>
      </c>
      <c r="CZ79" s="32">
        <v>0</v>
      </c>
      <c r="DA79" s="32">
        <v>0</v>
      </c>
      <c r="DB79" s="32">
        <v>0</v>
      </c>
      <c r="DC79" s="32">
        <v>0</v>
      </c>
      <c r="DD79" s="32">
        <v>0</v>
      </c>
      <c r="DE79" s="32">
        <v>0</v>
      </c>
      <c r="DF79" s="35">
        <v>0</v>
      </c>
      <c r="DG79" s="32">
        <v>0</v>
      </c>
      <c r="DH79" s="32">
        <v>0</v>
      </c>
      <c r="DI79" s="32">
        <v>0</v>
      </c>
      <c r="DJ79" s="32"/>
      <c r="DK79" s="32"/>
      <c r="DL79" s="32"/>
      <c r="DM79" s="32"/>
      <c r="FD79" s="11"/>
      <c r="FE79" s="11"/>
      <c r="FF79" s="11"/>
      <c r="FG79" s="11"/>
      <c r="FH79" s="11"/>
      <c r="FI79" s="11"/>
      <c r="FJ79" s="11"/>
      <c r="FK79" s="11"/>
    </row>
    <row r="80" spans="89:167">
      <c r="CK80" t="s">
        <v>108</v>
      </c>
      <c r="CL80" s="88">
        <v>16</v>
      </c>
      <c r="CM80" s="86">
        <f t="shared" si="59"/>
        <v>16</v>
      </c>
      <c r="CN80" s="38">
        <v>1</v>
      </c>
      <c r="CO80" s="32">
        <v>0</v>
      </c>
      <c r="CP80" s="32">
        <f t="shared" si="60"/>
        <v>1</v>
      </c>
      <c r="CQ80" s="32">
        <v>1</v>
      </c>
      <c r="CR80" s="32">
        <v>0</v>
      </c>
      <c r="CS80" s="42">
        <v>3</v>
      </c>
      <c r="CT80" s="42">
        <v>4</v>
      </c>
      <c r="CU80" s="32">
        <f t="shared" si="61"/>
        <v>0</v>
      </c>
      <c r="CV80" s="32">
        <f t="shared" si="62"/>
        <v>0</v>
      </c>
      <c r="CW80" s="32">
        <f t="shared" si="63"/>
        <v>0</v>
      </c>
      <c r="CX80" s="32">
        <f t="shared" si="64"/>
        <v>1</v>
      </c>
      <c r="CY80" s="32">
        <v>0</v>
      </c>
      <c r="CZ80" s="32">
        <v>1</v>
      </c>
      <c r="DA80" s="32">
        <v>0</v>
      </c>
      <c r="DB80" s="32">
        <v>0</v>
      </c>
      <c r="DC80" s="32">
        <v>0</v>
      </c>
      <c r="DD80" s="32">
        <v>0</v>
      </c>
      <c r="DE80" s="32">
        <v>0</v>
      </c>
      <c r="DF80" s="35">
        <v>0</v>
      </c>
      <c r="DG80" s="32">
        <v>0</v>
      </c>
      <c r="DH80" s="32">
        <v>0</v>
      </c>
      <c r="DI80" s="32">
        <v>0</v>
      </c>
      <c r="DJ80" s="32"/>
      <c r="DK80" s="32"/>
      <c r="DL80" s="32"/>
      <c r="DM80" s="32"/>
      <c r="EI80" t="s">
        <v>85</v>
      </c>
      <c r="FD80" s="11"/>
      <c r="FE80" s="11"/>
      <c r="FF80" s="11"/>
      <c r="FG80" s="11"/>
      <c r="FH80" s="11"/>
      <c r="FI80" s="11"/>
      <c r="FJ80" s="11"/>
      <c r="FK80" s="11"/>
    </row>
    <row r="81" spans="89:167">
      <c r="CK81" t="s">
        <v>109</v>
      </c>
      <c r="CL81" s="88">
        <v>12</v>
      </c>
      <c r="CM81" s="86">
        <f t="shared" si="59"/>
        <v>12</v>
      </c>
      <c r="CN81" s="38">
        <v>0.5</v>
      </c>
      <c r="CO81" s="32">
        <v>0</v>
      </c>
      <c r="CP81" s="32">
        <f t="shared" si="60"/>
        <v>1</v>
      </c>
      <c r="CQ81" s="32">
        <v>1</v>
      </c>
      <c r="CR81" s="32">
        <v>0</v>
      </c>
      <c r="CS81" s="42">
        <v>3</v>
      </c>
      <c r="CT81" s="42">
        <v>4</v>
      </c>
      <c r="CU81" s="32">
        <f t="shared" si="61"/>
        <v>0</v>
      </c>
      <c r="CV81" s="32">
        <f t="shared" si="62"/>
        <v>0</v>
      </c>
      <c r="CW81" s="32">
        <f t="shared" si="63"/>
        <v>0</v>
      </c>
      <c r="CX81" s="32">
        <f t="shared" si="64"/>
        <v>1</v>
      </c>
      <c r="CY81" s="32">
        <v>0</v>
      </c>
      <c r="CZ81" s="32">
        <v>0</v>
      </c>
      <c r="DA81" s="32">
        <v>1</v>
      </c>
      <c r="DB81" s="32">
        <v>0</v>
      </c>
      <c r="DC81" s="32">
        <v>0</v>
      </c>
      <c r="DD81" s="32">
        <v>0</v>
      </c>
      <c r="DE81" s="32">
        <v>0</v>
      </c>
      <c r="DF81" s="35">
        <v>0</v>
      </c>
      <c r="DG81" s="32">
        <v>0</v>
      </c>
      <c r="DH81" s="32">
        <v>0</v>
      </c>
      <c r="DI81" s="32">
        <v>0</v>
      </c>
      <c r="DJ81" s="32"/>
      <c r="DK81" s="32"/>
      <c r="DL81" s="32"/>
      <c r="DM81" s="32"/>
      <c r="FD81" s="11">
        <v>3</v>
      </c>
      <c r="FE81" s="11"/>
      <c r="FF81" s="11"/>
      <c r="FG81" s="11"/>
      <c r="FH81" s="11"/>
      <c r="FI81" s="11"/>
      <c r="FJ81" s="11"/>
      <c r="FK81" s="11">
        <v>3</v>
      </c>
    </row>
    <row r="82" spans="89:167">
      <c r="CK82" t="s">
        <v>97</v>
      </c>
      <c r="CL82" s="88">
        <v>30</v>
      </c>
      <c r="CM82" s="86">
        <f t="shared" si="59"/>
        <v>30</v>
      </c>
      <c r="CN82" s="38">
        <v>0.5</v>
      </c>
      <c r="CO82" s="32">
        <v>1</v>
      </c>
      <c r="CP82" s="32">
        <f t="shared" si="60"/>
        <v>0</v>
      </c>
      <c r="CQ82" s="32">
        <v>1</v>
      </c>
      <c r="CR82" s="32">
        <v>0</v>
      </c>
      <c r="CS82" s="42">
        <v>1</v>
      </c>
      <c r="CT82" s="42">
        <v>3</v>
      </c>
      <c r="CU82" s="32">
        <f t="shared" si="61"/>
        <v>0</v>
      </c>
      <c r="CV82" s="32">
        <f t="shared" si="62"/>
        <v>0</v>
      </c>
      <c r="CW82" s="32">
        <f t="shared" si="63"/>
        <v>1</v>
      </c>
      <c r="CX82" s="32">
        <f t="shared" si="64"/>
        <v>0</v>
      </c>
      <c r="CY82" s="32">
        <v>0</v>
      </c>
      <c r="CZ82" s="32">
        <v>0</v>
      </c>
      <c r="DA82" s="32">
        <v>0</v>
      </c>
      <c r="DB82" s="32">
        <v>0</v>
      </c>
      <c r="DC82" s="32">
        <v>0</v>
      </c>
      <c r="DD82" s="32">
        <v>0</v>
      </c>
      <c r="DE82" s="32">
        <v>1</v>
      </c>
      <c r="DF82" s="35">
        <v>0</v>
      </c>
      <c r="DG82" s="32">
        <v>0</v>
      </c>
      <c r="DH82" s="32">
        <v>0</v>
      </c>
      <c r="DI82" s="32">
        <v>0</v>
      </c>
      <c r="DJ82" s="32"/>
      <c r="DK82" s="32"/>
      <c r="DL82" s="32"/>
      <c r="DM82" s="32"/>
      <c r="ES82" s="11">
        <v>1</v>
      </c>
      <c r="ET82" s="11"/>
      <c r="EU82" s="11">
        <v>1</v>
      </c>
      <c r="EV82" s="9"/>
      <c r="EW82" s="9"/>
      <c r="EX82" s="9"/>
      <c r="EY82" s="9"/>
      <c r="EZ82" s="9"/>
      <c r="FA82" s="9"/>
      <c r="FB82" s="9"/>
      <c r="FD82" s="9"/>
    </row>
    <row r="83" spans="89:167">
      <c r="CK83" t="s">
        <v>98</v>
      </c>
      <c r="CL83" s="88">
        <v>21</v>
      </c>
      <c r="CM83" s="86">
        <f t="shared" si="59"/>
        <v>21</v>
      </c>
      <c r="CN83" s="38">
        <v>0.5</v>
      </c>
      <c r="CO83" s="32">
        <v>1</v>
      </c>
      <c r="CP83" s="32">
        <f t="shared" si="60"/>
        <v>0</v>
      </c>
      <c r="CQ83" s="32">
        <v>1</v>
      </c>
      <c r="CR83" s="32">
        <v>0</v>
      </c>
      <c r="CS83" s="42">
        <v>1</v>
      </c>
      <c r="CT83" s="42">
        <v>3</v>
      </c>
      <c r="CU83" s="32">
        <f t="shared" si="61"/>
        <v>0</v>
      </c>
      <c r="CV83" s="32">
        <f t="shared" si="62"/>
        <v>0</v>
      </c>
      <c r="CW83" s="32">
        <f t="shared" si="63"/>
        <v>1</v>
      </c>
      <c r="CX83" s="32">
        <f t="shared" si="64"/>
        <v>0</v>
      </c>
      <c r="CY83" s="32">
        <v>0</v>
      </c>
      <c r="CZ83" s="32">
        <v>0</v>
      </c>
      <c r="DA83" s="32">
        <v>0</v>
      </c>
      <c r="DB83" s="32">
        <v>0</v>
      </c>
      <c r="DC83" s="32">
        <v>0</v>
      </c>
      <c r="DD83" s="32">
        <v>1</v>
      </c>
      <c r="DE83" s="32">
        <v>0</v>
      </c>
      <c r="DF83" s="35">
        <v>0</v>
      </c>
      <c r="DG83" s="32">
        <v>0</v>
      </c>
      <c r="DH83" s="32">
        <v>0</v>
      </c>
      <c r="DI83" s="32">
        <v>0</v>
      </c>
      <c r="DJ83" s="32"/>
      <c r="DK83" s="32"/>
      <c r="DL83" s="32"/>
      <c r="DM83" s="32"/>
      <c r="ES83" s="11"/>
      <c r="ET83" s="11"/>
      <c r="EU83" s="11"/>
      <c r="EV83" s="9"/>
      <c r="EW83" s="9"/>
      <c r="EX83" s="9"/>
      <c r="EY83" s="9"/>
      <c r="EZ83" s="9"/>
      <c r="FA83" s="9"/>
      <c r="FB83" s="9"/>
      <c r="FD83" s="9"/>
    </row>
    <row r="84" spans="89:167">
      <c r="CK84" t="s">
        <v>110</v>
      </c>
      <c r="CL84" s="88">
        <v>15</v>
      </c>
      <c r="CM84" s="86">
        <f t="shared" si="59"/>
        <v>15</v>
      </c>
      <c r="CN84" s="38">
        <v>0.5</v>
      </c>
      <c r="CO84" s="32">
        <v>1</v>
      </c>
      <c r="CP84" s="32">
        <f t="shared" si="60"/>
        <v>0</v>
      </c>
      <c r="CQ84" s="32">
        <v>1</v>
      </c>
      <c r="CR84" s="32">
        <v>0</v>
      </c>
      <c r="CS84" s="42">
        <v>1</v>
      </c>
      <c r="CT84" s="42">
        <v>3</v>
      </c>
      <c r="CU84" s="32">
        <f t="shared" si="61"/>
        <v>0</v>
      </c>
      <c r="CV84" s="32">
        <f t="shared" si="62"/>
        <v>0</v>
      </c>
      <c r="CW84" s="32">
        <f t="shared" si="63"/>
        <v>1</v>
      </c>
      <c r="CX84" s="32">
        <f t="shared" si="64"/>
        <v>0</v>
      </c>
      <c r="CY84" s="32">
        <v>0</v>
      </c>
      <c r="CZ84" s="32">
        <v>0</v>
      </c>
      <c r="DA84" s="32">
        <v>0</v>
      </c>
      <c r="DB84" s="32">
        <v>0</v>
      </c>
      <c r="DC84" s="32">
        <v>0</v>
      </c>
      <c r="DD84" s="32">
        <v>0</v>
      </c>
      <c r="DE84" s="32">
        <v>0</v>
      </c>
      <c r="DF84" s="35">
        <v>0</v>
      </c>
      <c r="DG84" s="32">
        <v>0</v>
      </c>
      <c r="DH84" s="32">
        <v>1</v>
      </c>
      <c r="DI84" s="32">
        <v>0</v>
      </c>
      <c r="DJ84" s="32"/>
      <c r="DK84" s="32"/>
      <c r="DL84" s="32"/>
      <c r="DM84" s="32"/>
      <c r="ES84" s="11">
        <v>1</v>
      </c>
      <c r="ET84" s="11"/>
      <c r="EU84" s="11">
        <v>1</v>
      </c>
      <c r="EV84" s="9"/>
      <c r="EW84" s="9"/>
      <c r="EX84" s="9"/>
      <c r="EY84" s="9"/>
      <c r="EZ84" s="9"/>
      <c r="FA84" s="9"/>
      <c r="FB84" s="9"/>
      <c r="FD84" s="9"/>
    </row>
    <row r="85" spans="89:167">
      <c r="CK85" t="s">
        <v>99</v>
      </c>
      <c r="CL85" s="88">
        <v>21</v>
      </c>
      <c r="CM85" s="86">
        <f t="shared" si="59"/>
        <v>21</v>
      </c>
      <c r="CN85" s="38">
        <v>1</v>
      </c>
      <c r="CO85" s="32">
        <v>1</v>
      </c>
      <c r="CP85" s="32">
        <f t="shared" si="60"/>
        <v>0</v>
      </c>
      <c r="CQ85" s="32">
        <v>1</v>
      </c>
      <c r="CR85" s="32">
        <v>0</v>
      </c>
      <c r="CS85" s="42">
        <v>2</v>
      </c>
      <c r="CT85" s="42">
        <v>3</v>
      </c>
      <c r="CU85" s="32">
        <f t="shared" si="61"/>
        <v>0</v>
      </c>
      <c r="CV85" s="32">
        <f t="shared" si="62"/>
        <v>0</v>
      </c>
      <c r="CW85" s="32">
        <f t="shared" si="63"/>
        <v>1</v>
      </c>
      <c r="CX85" s="32">
        <f t="shared" si="64"/>
        <v>0</v>
      </c>
      <c r="CY85" s="32">
        <v>0</v>
      </c>
      <c r="CZ85" s="32">
        <v>0</v>
      </c>
      <c r="DA85" s="32">
        <v>0</v>
      </c>
      <c r="DB85" s="32">
        <v>0</v>
      </c>
      <c r="DC85" s="32">
        <v>0</v>
      </c>
      <c r="DD85" s="32">
        <v>1</v>
      </c>
      <c r="DE85" s="32">
        <v>0</v>
      </c>
      <c r="DF85" s="35">
        <v>0</v>
      </c>
      <c r="DG85" s="32">
        <v>0</v>
      </c>
      <c r="DH85" s="32">
        <v>0</v>
      </c>
      <c r="DI85" s="32">
        <v>0</v>
      </c>
      <c r="DJ85" s="32"/>
      <c r="DK85" s="32"/>
      <c r="DL85" s="32"/>
      <c r="DM85" s="32"/>
      <c r="ER85" s="9"/>
      <c r="ES85" s="9"/>
      <c r="ET85" s="9"/>
      <c r="EU85" s="9"/>
      <c r="EV85" s="11">
        <v>2</v>
      </c>
      <c r="EW85" s="11"/>
      <c r="EX85" s="11"/>
      <c r="EY85" s="11"/>
      <c r="EZ85" s="11"/>
      <c r="FA85" s="11"/>
      <c r="FB85" s="11"/>
      <c r="FC85" s="11">
        <v>2</v>
      </c>
      <c r="FD85" s="9"/>
    </row>
    <row r="86" spans="89:167">
      <c r="CK86" t="s">
        <v>12</v>
      </c>
      <c r="CL86" s="88">
        <v>7</v>
      </c>
      <c r="CM86" s="86">
        <f t="shared" si="59"/>
        <v>7</v>
      </c>
      <c r="CN86" s="38">
        <v>1</v>
      </c>
      <c r="CO86" s="32">
        <v>1</v>
      </c>
      <c r="CP86" s="32">
        <f t="shared" si="60"/>
        <v>0</v>
      </c>
      <c r="CQ86" s="32">
        <v>1</v>
      </c>
      <c r="CR86" s="32">
        <v>0</v>
      </c>
      <c r="CS86" s="42">
        <v>2</v>
      </c>
      <c r="CT86" s="42">
        <v>3</v>
      </c>
      <c r="CU86" s="32">
        <f t="shared" si="61"/>
        <v>0</v>
      </c>
      <c r="CV86" s="32">
        <f t="shared" si="62"/>
        <v>0</v>
      </c>
      <c r="CW86" s="32">
        <f t="shared" si="63"/>
        <v>1</v>
      </c>
      <c r="CX86" s="32">
        <f t="shared" si="64"/>
        <v>0</v>
      </c>
      <c r="CY86" s="32">
        <v>0</v>
      </c>
      <c r="CZ86" s="32">
        <v>0</v>
      </c>
      <c r="DA86" s="32">
        <v>0</v>
      </c>
      <c r="DB86" s="32">
        <v>0</v>
      </c>
      <c r="DC86" s="32">
        <v>1</v>
      </c>
      <c r="DD86" s="32">
        <v>0</v>
      </c>
      <c r="DE86" s="32">
        <v>0</v>
      </c>
      <c r="DF86" s="35">
        <v>0</v>
      </c>
      <c r="DG86" s="32">
        <v>0</v>
      </c>
      <c r="DH86" s="32">
        <v>0</v>
      </c>
      <c r="DI86" s="32">
        <v>0</v>
      </c>
      <c r="DJ86" s="32"/>
      <c r="DK86" s="32"/>
      <c r="DL86" s="32"/>
      <c r="DM86" s="32"/>
      <c r="ER86" s="9"/>
      <c r="ES86" s="9"/>
      <c r="ET86" s="9"/>
      <c r="EU86" s="9"/>
      <c r="EV86" s="11"/>
      <c r="EW86" s="11"/>
      <c r="EX86" s="11"/>
      <c r="EY86" s="11"/>
      <c r="EZ86" s="11"/>
      <c r="FA86" s="11"/>
      <c r="FB86" s="11"/>
      <c r="FC86" s="11"/>
      <c r="FD86" s="9"/>
    </row>
    <row r="87" spans="89:167">
      <c r="CK87" t="s">
        <v>111</v>
      </c>
      <c r="CL87" s="88">
        <v>29</v>
      </c>
      <c r="CM87" s="86">
        <f t="shared" si="59"/>
        <v>29</v>
      </c>
      <c r="CN87" s="38">
        <v>0.5</v>
      </c>
      <c r="CO87" s="32">
        <v>1</v>
      </c>
      <c r="CP87" s="32">
        <f t="shared" si="60"/>
        <v>0</v>
      </c>
      <c r="CQ87" s="32">
        <v>1</v>
      </c>
      <c r="CR87" s="32">
        <v>0</v>
      </c>
      <c r="CS87" s="42">
        <v>2</v>
      </c>
      <c r="CT87" s="42">
        <v>3</v>
      </c>
      <c r="CU87" s="32">
        <f t="shared" si="61"/>
        <v>0</v>
      </c>
      <c r="CV87" s="32">
        <f t="shared" si="62"/>
        <v>0</v>
      </c>
      <c r="CW87" s="32">
        <f t="shared" si="63"/>
        <v>1</v>
      </c>
      <c r="CX87" s="32">
        <f t="shared" si="64"/>
        <v>0</v>
      </c>
      <c r="CY87" s="32">
        <v>0</v>
      </c>
      <c r="CZ87" s="32">
        <v>0</v>
      </c>
      <c r="DA87" s="32">
        <v>0</v>
      </c>
      <c r="DB87" s="32">
        <v>0</v>
      </c>
      <c r="DC87" s="32">
        <v>0</v>
      </c>
      <c r="DD87" s="32">
        <v>0</v>
      </c>
      <c r="DE87" s="32">
        <v>0</v>
      </c>
      <c r="DF87" s="35">
        <v>0</v>
      </c>
      <c r="DG87" s="32">
        <v>1</v>
      </c>
      <c r="DH87" s="32">
        <v>0</v>
      </c>
      <c r="DI87" s="32">
        <v>0</v>
      </c>
      <c r="DJ87" s="32"/>
      <c r="DK87" s="32"/>
      <c r="DL87" s="32"/>
      <c r="DM87" s="32"/>
      <c r="ER87" s="9"/>
      <c r="ES87" s="9"/>
      <c r="ET87" s="9"/>
      <c r="EU87" s="9"/>
      <c r="EV87" s="11"/>
      <c r="EW87" s="11"/>
      <c r="EX87" s="11"/>
      <c r="EY87" s="11"/>
      <c r="EZ87" s="11"/>
      <c r="FA87" s="11"/>
      <c r="FB87" s="11"/>
      <c r="FC87" s="11"/>
      <c r="FD87" s="9"/>
    </row>
    <row r="88" spans="89:167">
      <c r="CK88" t="s">
        <v>100</v>
      </c>
      <c r="CL88" s="88">
        <v>5</v>
      </c>
      <c r="CM88" s="86">
        <f t="shared" si="59"/>
        <v>5</v>
      </c>
      <c r="CN88" s="38">
        <v>0.5</v>
      </c>
      <c r="CO88" s="32">
        <v>1</v>
      </c>
      <c r="CP88" s="32">
        <f t="shared" si="60"/>
        <v>0</v>
      </c>
      <c r="CQ88" s="32">
        <v>1</v>
      </c>
      <c r="CR88" s="32">
        <v>0</v>
      </c>
      <c r="CS88" s="42">
        <v>2</v>
      </c>
      <c r="CT88" s="42">
        <v>3</v>
      </c>
      <c r="CU88" s="32">
        <f t="shared" si="61"/>
        <v>0</v>
      </c>
      <c r="CV88" s="32">
        <f t="shared" si="62"/>
        <v>0</v>
      </c>
      <c r="CW88" s="32">
        <f t="shared" si="63"/>
        <v>1</v>
      </c>
      <c r="CX88" s="32">
        <f t="shared" si="64"/>
        <v>0</v>
      </c>
      <c r="CY88" s="32">
        <v>0</v>
      </c>
      <c r="CZ88" s="32">
        <v>0</v>
      </c>
      <c r="DA88" s="32">
        <v>0</v>
      </c>
      <c r="DB88" s="32">
        <v>0</v>
      </c>
      <c r="DC88" s="32">
        <v>0</v>
      </c>
      <c r="DD88" s="32">
        <v>0</v>
      </c>
      <c r="DE88" s="32">
        <v>0</v>
      </c>
      <c r="DF88" s="35">
        <v>0</v>
      </c>
      <c r="DG88" s="32">
        <v>0</v>
      </c>
      <c r="DH88" s="32">
        <v>1</v>
      </c>
      <c r="DI88" s="32">
        <v>0</v>
      </c>
      <c r="DJ88" s="32"/>
      <c r="DK88" s="32"/>
      <c r="DL88" s="32"/>
      <c r="DM88" s="32"/>
      <c r="ER88" s="9"/>
      <c r="ES88" s="9"/>
      <c r="ET88" s="9"/>
      <c r="EU88" s="9"/>
      <c r="EV88" s="11"/>
      <c r="EW88" s="11"/>
      <c r="EX88" s="11"/>
      <c r="EY88" s="11"/>
      <c r="EZ88" s="11"/>
      <c r="FA88" s="11"/>
      <c r="FB88" s="11"/>
      <c r="FC88" s="11"/>
      <c r="FD88" s="9"/>
    </row>
    <row r="89" spans="89:167">
      <c r="CK89" t="s">
        <v>101</v>
      </c>
      <c r="CL89" s="88">
        <v>2</v>
      </c>
      <c r="CM89" s="86">
        <f t="shared" si="59"/>
        <v>2</v>
      </c>
      <c r="CN89" s="38">
        <v>1</v>
      </c>
      <c r="CO89" s="32">
        <v>1</v>
      </c>
      <c r="CP89" s="32">
        <f t="shared" si="60"/>
        <v>0</v>
      </c>
      <c r="CQ89" s="32">
        <v>1</v>
      </c>
      <c r="CR89" s="32">
        <v>0</v>
      </c>
      <c r="CS89" s="42">
        <v>2</v>
      </c>
      <c r="CT89" s="42">
        <v>3</v>
      </c>
      <c r="CU89" s="32">
        <f t="shared" si="61"/>
        <v>0</v>
      </c>
      <c r="CV89" s="32">
        <f t="shared" si="62"/>
        <v>0</v>
      </c>
      <c r="CW89" s="32">
        <f t="shared" si="63"/>
        <v>1</v>
      </c>
      <c r="CX89" s="32">
        <f t="shared" si="64"/>
        <v>0</v>
      </c>
      <c r="CY89" s="32">
        <v>0</v>
      </c>
      <c r="CZ89" s="32">
        <v>0</v>
      </c>
      <c r="DA89" s="32">
        <v>1</v>
      </c>
      <c r="DB89" s="32">
        <v>0</v>
      </c>
      <c r="DC89" s="32">
        <v>0</v>
      </c>
      <c r="DD89" s="32">
        <v>0</v>
      </c>
      <c r="DE89" s="32">
        <v>0</v>
      </c>
      <c r="DF89" s="35">
        <v>0</v>
      </c>
      <c r="DG89" s="32">
        <v>0</v>
      </c>
      <c r="DH89" s="32">
        <v>0</v>
      </c>
      <c r="DI89" s="32">
        <v>0</v>
      </c>
      <c r="DJ89" s="32"/>
      <c r="DK89" s="32"/>
      <c r="DL89" s="32"/>
      <c r="DM89" s="32"/>
      <c r="ER89" s="9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9"/>
    </row>
    <row r="90" spans="89:167">
      <c r="CK90" t="s">
        <v>102</v>
      </c>
      <c r="CL90" s="88">
        <v>23</v>
      </c>
      <c r="CM90" s="86">
        <f t="shared" si="59"/>
        <v>23</v>
      </c>
      <c r="CN90" s="38">
        <v>1</v>
      </c>
      <c r="CO90" s="32">
        <v>1</v>
      </c>
      <c r="CP90" s="32">
        <f t="shared" si="60"/>
        <v>0</v>
      </c>
      <c r="CQ90" s="32">
        <v>1</v>
      </c>
      <c r="CR90" s="32">
        <v>0</v>
      </c>
      <c r="CS90" s="42">
        <v>2</v>
      </c>
      <c r="CT90" s="42">
        <v>3</v>
      </c>
      <c r="CU90" s="32">
        <f t="shared" si="61"/>
        <v>0</v>
      </c>
      <c r="CV90" s="32">
        <f t="shared" si="62"/>
        <v>0</v>
      </c>
      <c r="CW90" s="32">
        <f t="shared" si="63"/>
        <v>1</v>
      </c>
      <c r="CX90" s="32">
        <f t="shared" si="64"/>
        <v>0</v>
      </c>
      <c r="CY90" s="32">
        <v>0</v>
      </c>
      <c r="CZ90" s="32">
        <v>0</v>
      </c>
      <c r="DA90" s="32">
        <v>0</v>
      </c>
      <c r="DB90" s="32">
        <v>1</v>
      </c>
      <c r="DC90" s="32">
        <v>0</v>
      </c>
      <c r="DD90" s="32">
        <v>0</v>
      </c>
      <c r="DE90" s="32">
        <v>0</v>
      </c>
      <c r="DF90" s="35">
        <v>0</v>
      </c>
      <c r="DG90" s="32">
        <v>0</v>
      </c>
      <c r="DH90" s="32">
        <v>0</v>
      </c>
      <c r="DI90" s="32">
        <v>0</v>
      </c>
      <c r="DJ90" s="32"/>
      <c r="DK90" s="32"/>
      <c r="DL90" s="32"/>
      <c r="DM90" s="32"/>
      <c r="ER90" s="9"/>
      <c r="ES90" s="9"/>
      <c r="ET90" s="9"/>
      <c r="EU90" s="9"/>
      <c r="EV90" s="11"/>
      <c r="EW90" s="11"/>
      <c r="EX90" s="11"/>
      <c r="EY90" s="11"/>
      <c r="EZ90" s="11"/>
      <c r="FA90" s="11"/>
      <c r="FB90" s="11"/>
      <c r="FC90" s="11"/>
      <c r="FD90" s="9"/>
    </row>
    <row r="91" spans="89:167">
      <c r="CK91" t="s">
        <v>17</v>
      </c>
      <c r="CL91" s="88">
        <v>30</v>
      </c>
      <c r="CM91" s="86">
        <f t="shared" si="59"/>
        <v>30</v>
      </c>
      <c r="CN91" s="38">
        <v>1</v>
      </c>
      <c r="CO91" s="32">
        <v>1</v>
      </c>
      <c r="CP91" s="32">
        <f t="shared" si="60"/>
        <v>0</v>
      </c>
      <c r="CQ91" s="32">
        <v>1</v>
      </c>
      <c r="CR91" s="32">
        <v>0</v>
      </c>
      <c r="CS91" s="42">
        <v>2</v>
      </c>
      <c r="CT91" s="42">
        <v>3</v>
      </c>
      <c r="CU91" s="32">
        <f t="shared" si="61"/>
        <v>0</v>
      </c>
      <c r="CV91" s="32">
        <f t="shared" si="62"/>
        <v>0</v>
      </c>
      <c r="CW91" s="32">
        <f t="shared" si="63"/>
        <v>1</v>
      </c>
      <c r="CX91" s="32">
        <f t="shared" si="64"/>
        <v>0</v>
      </c>
      <c r="CY91" s="32">
        <v>0</v>
      </c>
      <c r="CZ91" s="32">
        <v>0</v>
      </c>
      <c r="DA91" s="32">
        <v>0</v>
      </c>
      <c r="DB91" s="32">
        <v>0</v>
      </c>
      <c r="DC91" s="32">
        <v>0</v>
      </c>
      <c r="DD91" s="32">
        <v>0</v>
      </c>
      <c r="DE91" s="32">
        <v>1</v>
      </c>
      <c r="DF91" s="35">
        <v>0</v>
      </c>
      <c r="DG91" s="32">
        <v>0</v>
      </c>
      <c r="DH91" s="32">
        <v>0</v>
      </c>
      <c r="DI91" s="32">
        <v>0</v>
      </c>
      <c r="DJ91" s="32"/>
      <c r="DK91" s="32"/>
      <c r="DL91" s="32"/>
      <c r="DM91" s="32"/>
      <c r="ER91" s="9"/>
      <c r="ES91" s="9"/>
      <c r="ET91" s="9"/>
      <c r="EU91" s="9"/>
      <c r="EV91" s="11">
        <v>2</v>
      </c>
      <c r="EW91" s="11"/>
      <c r="EX91" s="11"/>
      <c r="EY91" s="11"/>
      <c r="EZ91" s="11"/>
      <c r="FA91" s="11"/>
      <c r="FB91" s="11"/>
      <c r="FC91" s="11">
        <v>2</v>
      </c>
      <c r="FD91" s="9"/>
    </row>
    <row r="92" spans="89:167">
      <c r="CK92" t="s">
        <v>103</v>
      </c>
      <c r="CL92" s="88">
        <v>7</v>
      </c>
      <c r="CM92" s="86">
        <f t="shared" si="59"/>
        <v>7</v>
      </c>
      <c r="CN92" s="38">
        <v>0.5</v>
      </c>
      <c r="CO92" s="32">
        <v>1</v>
      </c>
      <c r="CP92" s="32">
        <f t="shared" si="60"/>
        <v>0</v>
      </c>
      <c r="CQ92" s="32">
        <v>1</v>
      </c>
      <c r="CR92" s="32">
        <v>0</v>
      </c>
      <c r="CS92" s="42">
        <v>3</v>
      </c>
      <c r="CT92" s="42">
        <v>4</v>
      </c>
      <c r="CU92" s="32">
        <f t="shared" si="61"/>
        <v>0</v>
      </c>
      <c r="CV92" s="32">
        <f t="shared" si="62"/>
        <v>0</v>
      </c>
      <c r="CW92" s="32">
        <f t="shared" si="63"/>
        <v>0</v>
      </c>
      <c r="CX92" s="32">
        <f t="shared" si="64"/>
        <v>1</v>
      </c>
      <c r="CY92" s="32">
        <v>0</v>
      </c>
      <c r="CZ92" s="32">
        <v>0</v>
      </c>
      <c r="DA92" s="32">
        <v>0</v>
      </c>
      <c r="DB92" s="32">
        <v>0</v>
      </c>
      <c r="DC92" s="32">
        <v>1</v>
      </c>
      <c r="DD92" s="32">
        <v>0</v>
      </c>
      <c r="DE92" s="32">
        <v>0</v>
      </c>
      <c r="DF92" s="35">
        <v>0</v>
      </c>
      <c r="DG92" s="32">
        <v>0</v>
      </c>
      <c r="DH92" s="32">
        <v>0</v>
      </c>
      <c r="DI92" s="32">
        <v>0</v>
      </c>
      <c r="DJ92" s="32"/>
      <c r="DK92" s="32"/>
      <c r="DL92" s="32"/>
      <c r="DM92" s="32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11">
        <v>3</v>
      </c>
      <c r="FE92" s="11"/>
      <c r="FF92" s="11"/>
      <c r="FG92" s="11"/>
      <c r="FH92" s="11"/>
      <c r="FI92" s="11"/>
      <c r="FJ92" s="11"/>
      <c r="FK92" s="11">
        <v>3</v>
      </c>
    </row>
    <row r="93" spans="89:167">
      <c r="CK93" t="s">
        <v>104</v>
      </c>
      <c r="CL93" s="88">
        <v>4</v>
      </c>
      <c r="CM93" s="86">
        <f t="shared" si="59"/>
        <v>4</v>
      </c>
      <c r="CN93" s="38">
        <v>1</v>
      </c>
      <c r="CO93" s="32">
        <v>1</v>
      </c>
      <c r="CP93" s="32">
        <f t="shared" si="60"/>
        <v>0</v>
      </c>
      <c r="CQ93" s="32">
        <v>1</v>
      </c>
      <c r="CR93" s="32">
        <v>0</v>
      </c>
      <c r="CS93" s="42">
        <v>3</v>
      </c>
      <c r="CT93" s="42">
        <v>4</v>
      </c>
      <c r="CU93" s="32">
        <f t="shared" si="61"/>
        <v>0</v>
      </c>
      <c r="CV93" s="32">
        <f t="shared" si="62"/>
        <v>0</v>
      </c>
      <c r="CW93" s="32">
        <f t="shared" si="63"/>
        <v>0</v>
      </c>
      <c r="CX93" s="32">
        <f t="shared" si="64"/>
        <v>1</v>
      </c>
      <c r="CY93" s="32">
        <v>1</v>
      </c>
      <c r="CZ93" s="32">
        <v>0</v>
      </c>
      <c r="DA93" s="32">
        <v>0</v>
      </c>
      <c r="DB93" s="32">
        <v>0</v>
      </c>
      <c r="DC93" s="32">
        <v>0</v>
      </c>
      <c r="DD93" s="32">
        <v>0</v>
      </c>
      <c r="DE93" s="32">
        <v>0</v>
      </c>
      <c r="DF93" s="35">
        <v>0</v>
      </c>
      <c r="DG93" s="32">
        <v>0</v>
      </c>
      <c r="DH93" s="32">
        <v>0</v>
      </c>
      <c r="DI93" s="32">
        <v>0</v>
      </c>
      <c r="DJ93" s="32"/>
      <c r="DK93" s="32"/>
      <c r="DL93" s="32"/>
      <c r="DM93" s="32"/>
      <c r="EV93" s="9"/>
      <c r="EW93" s="9"/>
      <c r="EX93" s="9"/>
      <c r="EY93" s="9"/>
      <c r="EZ93" s="9"/>
      <c r="FA93" s="9"/>
      <c r="FB93" s="9"/>
      <c r="FC93" s="9"/>
      <c r="FD93" s="11"/>
      <c r="FE93" s="11"/>
      <c r="FF93" s="11"/>
      <c r="FG93" s="11"/>
      <c r="FH93" s="11"/>
      <c r="FI93" s="11"/>
      <c r="FJ93" s="11"/>
      <c r="FK93" s="11"/>
    </row>
    <row r="94" spans="89:167">
      <c r="CK94" t="s">
        <v>105</v>
      </c>
      <c r="CL94" s="88">
        <v>30</v>
      </c>
      <c r="CM94" s="86">
        <f t="shared" si="59"/>
        <v>30</v>
      </c>
      <c r="CN94" s="38">
        <v>0.5</v>
      </c>
      <c r="CO94" s="32">
        <v>1</v>
      </c>
      <c r="CP94" s="32">
        <f t="shared" si="60"/>
        <v>0</v>
      </c>
      <c r="CQ94" s="32">
        <v>1</v>
      </c>
      <c r="CR94" s="32">
        <v>0</v>
      </c>
      <c r="CS94" s="42">
        <v>3</v>
      </c>
      <c r="CT94" s="42">
        <v>4</v>
      </c>
      <c r="CU94" s="32">
        <f t="shared" si="61"/>
        <v>0</v>
      </c>
      <c r="CV94" s="32">
        <f t="shared" si="62"/>
        <v>0</v>
      </c>
      <c r="CW94" s="32">
        <f t="shared" si="63"/>
        <v>0</v>
      </c>
      <c r="CX94" s="32">
        <f t="shared" si="64"/>
        <v>1</v>
      </c>
      <c r="CY94" s="32">
        <v>0</v>
      </c>
      <c r="CZ94" s="32">
        <v>0</v>
      </c>
      <c r="DA94" s="32">
        <v>0</v>
      </c>
      <c r="DB94" s="32">
        <v>0</v>
      </c>
      <c r="DC94" s="32">
        <v>0</v>
      </c>
      <c r="DD94" s="32">
        <v>0</v>
      </c>
      <c r="DE94" s="32">
        <v>1</v>
      </c>
      <c r="DF94" s="35">
        <v>0</v>
      </c>
      <c r="DG94" s="32">
        <v>0</v>
      </c>
      <c r="DH94" s="32">
        <v>0</v>
      </c>
      <c r="DI94" s="32">
        <v>0</v>
      </c>
      <c r="DJ94" s="32"/>
      <c r="DK94" s="32"/>
      <c r="DL94" s="32"/>
      <c r="DM94" s="32"/>
      <c r="EV94" s="9"/>
      <c r="EW94" s="9"/>
      <c r="EX94" s="9"/>
      <c r="EY94" s="9"/>
      <c r="EZ94" s="9"/>
      <c r="FA94" s="9"/>
      <c r="FB94" s="9"/>
      <c r="FC94" s="9"/>
      <c r="FD94" s="11"/>
      <c r="FE94" s="11"/>
      <c r="FF94" s="11"/>
      <c r="FG94" s="11"/>
      <c r="FH94" s="11"/>
      <c r="FI94" s="11"/>
      <c r="FJ94" s="11"/>
      <c r="FK94" s="11"/>
    </row>
    <row r="95" spans="89:167">
      <c r="CK95" t="s">
        <v>106</v>
      </c>
      <c r="CL95" s="88">
        <v>5</v>
      </c>
      <c r="CM95" s="86">
        <f t="shared" si="59"/>
        <v>5</v>
      </c>
      <c r="CN95" s="38">
        <v>0.5</v>
      </c>
      <c r="CO95" s="32">
        <v>1</v>
      </c>
      <c r="CP95" s="32">
        <f t="shared" si="60"/>
        <v>0</v>
      </c>
      <c r="CQ95" s="32">
        <v>1</v>
      </c>
      <c r="CR95" s="32">
        <v>0</v>
      </c>
      <c r="CS95" s="42">
        <v>3</v>
      </c>
      <c r="CT95" s="42">
        <v>4</v>
      </c>
      <c r="CU95" s="32">
        <f t="shared" si="61"/>
        <v>0</v>
      </c>
      <c r="CV95" s="32">
        <f t="shared" si="62"/>
        <v>0</v>
      </c>
      <c r="CW95" s="32">
        <f t="shared" si="63"/>
        <v>0</v>
      </c>
      <c r="CX95" s="32">
        <f t="shared" si="64"/>
        <v>1</v>
      </c>
      <c r="CY95" s="32">
        <v>0</v>
      </c>
      <c r="CZ95" s="32">
        <v>0</v>
      </c>
      <c r="DA95" s="32">
        <v>0</v>
      </c>
      <c r="DB95" s="32">
        <v>0</v>
      </c>
      <c r="DC95" s="32">
        <v>1</v>
      </c>
      <c r="DD95" s="32">
        <v>0</v>
      </c>
      <c r="DE95" s="32">
        <v>0</v>
      </c>
      <c r="DF95" s="35">
        <v>0</v>
      </c>
      <c r="DG95" s="32">
        <v>0</v>
      </c>
      <c r="DH95" s="32">
        <v>0</v>
      </c>
      <c r="DI95" s="32">
        <v>0</v>
      </c>
      <c r="DJ95" s="32"/>
      <c r="DK95" s="32"/>
      <c r="DL95" s="32"/>
      <c r="DM95" s="32"/>
      <c r="EV95" s="9"/>
      <c r="EW95" s="9"/>
      <c r="EX95" s="9"/>
      <c r="EY95" s="9"/>
      <c r="EZ95" s="9"/>
      <c r="FA95" s="9"/>
      <c r="FB95" s="9"/>
      <c r="FC95" s="9"/>
      <c r="FD95" s="11"/>
      <c r="FE95" s="11"/>
      <c r="FF95" s="11"/>
      <c r="FG95" s="11"/>
      <c r="FH95" s="11"/>
      <c r="FI95" s="11"/>
      <c r="FJ95" s="11"/>
      <c r="FK95" s="11"/>
    </row>
    <row r="96" spans="89:167">
      <c r="CK96" t="s">
        <v>107</v>
      </c>
      <c r="CL96" s="88">
        <v>38</v>
      </c>
      <c r="CM96" s="86">
        <f t="shared" si="59"/>
        <v>38</v>
      </c>
      <c r="CN96" s="38">
        <v>1</v>
      </c>
      <c r="CO96" s="32">
        <v>1</v>
      </c>
      <c r="CP96" s="32">
        <f t="shared" si="60"/>
        <v>0</v>
      </c>
      <c r="CQ96" s="32">
        <v>1</v>
      </c>
      <c r="CR96" s="32">
        <v>0</v>
      </c>
      <c r="CS96" s="42">
        <v>3</v>
      </c>
      <c r="CT96" s="42">
        <v>4</v>
      </c>
      <c r="CU96" s="32">
        <f t="shared" si="61"/>
        <v>0</v>
      </c>
      <c r="CV96" s="32">
        <f t="shared" si="62"/>
        <v>0</v>
      </c>
      <c r="CW96" s="32">
        <f t="shared" si="63"/>
        <v>0</v>
      </c>
      <c r="CX96" s="32">
        <f t="shared" si="64"/>
        <v>1</v>
      </c>
      <c r="CY96" s="32">
        <v>1</v>
      </c>
      <c r="CZ96" s="32">
        <v>0</v>
      </c>
      <c r="DA96" s="32">
        <v>0</v>
      </c>
      <c r="DB96" s="32">
        <v>0</v>
      </c>
      <c r="DC96" s="32">
        <v>0</v>
      </c>
      <c r="DD96" s="32">
        <v>0</v>
      </c>
      <c r="DE96" s="32">
        <v>0</v>
      </c>
      <c r="DF96" s="35">
        <v>0</v>
      </c>
      <c r="DG96" s="32">
        <v>0</v>
      </c>
      <c r="DH96" s="32">
        <v>0</v>
      </c>
      <c r="DI96" s="32">
        <v>0</v>
      </c>
      <c r="DJ96" s="32"/>
      <c r="DK96" s="32"/>
      <c r="DL96" s="32"/>
      <c r="DM96" s="32"/>
      <c r="FD96" s="11"/>
      <c r="FE96" s="11"/>
      <c r="FF96" s="11"/>
      <c r="FG96" s="11"/>
      <c r="FH96" s="11"/>
      <c r="FI96" s="11"/>
      <c r="FJ96" s="11"/>
      <c r="FK96" s="11"/>
    </row>
    <row r="97" spans="89:169">
      <c r="CK97" t="s">
        <v>108</v>
      </c>
      <c r="CL97" s="88">
        <v>16</v>
      </c>
      <c r="CM97" s="86">
        <f t="shared" si="59"/>
        <v>16</v>
      </c>
      <c r="CN97" s="38">
        <v>1</v>
      </c>
      <c r="CO97" s="32">
        <v>1</v>
      </c>
      <c r="CP97" s="32">
        <f t="shared" si="60"/>
        <v>0</v>
      </c>
      <c r="CQ97" s="32">
        <v>1</v>
      </c>
      <c r="CR97" s="32">
        <v>0</v>
      </c>
      <c r="CS97" s="42">
        <v>3</v>
      </c>
      <c r="CT97" s="42">
        <v>4</v>
      </c>
      <c r="CU97" s="32">
        <f t="shared" si="61"/>
        <v>0</v>
      </c>
      <c r="CV97" s="32">
        <f t="shared" si="62"/>
        <v>0</v>
      </c>
      <c r="CW97" s="32">
        <f t="shared" si="63"/>
        <v>0</v>
      </c>
      <c r="CX97" s="32">
        <f t="shared" si="64"/>
        <v>1</v>
      </c>
      <c r="CY97" s="32">
        <v>0</v>
      </c>
      <c r="CZ97" s="32">
        <v>1</v>
      </c>
      <c r="DA97" s="32">
        <v>0</v>
      </c>
      <c r="DB97" s="32">
        <v>0</v>
      </c>
      <c r="DC97" s="32">
        <v>0</v>
      </c>
      <c r="DD97" s="32">
        <v>0</v>
      </c>
      <c r="DE97" s="32">
        <v>0</v>
      </c>
      <c r="DF97" s="35">
        <v>0</v>
      </c>
      <c r="DG97" s="32">
        <v>0</v>
      </c>
      <c r="DH97" s="32">
        <v>0</v>
      </c>
      <c r="DI97" s="32">
        <v>0</v>
      </c>
      <c r="DJ97" s="32"/>
      <c r="DK97" s="32"/>
      <c r="DL97" s="32"/>
      <c r="DM97" s="32"/>
      <c r="FD97" s="11"/>
      <c r="FE97" s="11"/>
      <c r="FF97" s="11"/>
      <c r="FG97" s="11"/>
      <c r="FH97" s="11"/>
      <c r="FI97" s="11"/>
      <c r="FJ97" s="11"/>
      <c r="FK97" s="11"/>
    </row>
    <row r="98" spans="89:169">
      <c r="CK98" t="s">
        <v>109</v>
      </c>
      <c r="CL98" s="88">
        <v>12</v>
      </c>
      <c r="CM98" s="86">
        <f t="shared" si="59"/>
        <v>12</v>
      </c>
      <c r="CN98" s="38">
        <v>0.5</v>
      </c>
      <c r="CO98" s="32">
        <v>1</v>
      </c>
      <c r="CP98" s="32">
        <f t="shared" si="60"/>
        <v>0</v>
      </c>
      <c r="CQ98" s="32">
        <v>1</v>
      </c>
      <c r="CR98" s="32">
        <v>0</v>
      </c>
      <c r="CS98" s="42">
        <v>3</v>
      </c>
      <c r="CT98" s="42">
        <v>4</v>
      </c>
      <c r="CU98" s="32">
        <f t="shared" si="61"/>
        <v>0</v>
      </c>
      <c r="CV98" s="32">
        <f t="shared" si="62"/>
        <v>0</v>
      </c>
      <c r="CW98" s="32">
        <f t="shared" si="63"/>
        <v>0</v>
      </c>
      <c r="CX98" s="32">
        <f t="shared" si="64"/>
        <v>1</v>
      </c>
      <c r="CY98" s="32">
        <v>0</v>
      </c>
      <c r="CZ98" s="32">
        <v>0</v>
      </c>
      <c r="DA98" s="32">
        <v>1</v>
      </c>
      <c r="DB98" s="32">
        <v>0</v>
      </c>
      <c r="DC98" s="32">
        <v>0</v>
      </c>
      <c r="DD98" s="32">
        <v>0</v>
      </c>
      <c r="DE98" s="32">
        <v>0</v>
      </c>
      <c r="DF98" s="35">
        <v>0</v>
      </c>
      <c r="DG98" s="32">
        <v>0</v>
      </c>
      <c r="DH98" s="32">
        <v>0</v>
      </c>
      <c r="DI98" s="32">
        <v>0</v>
      </c>
      <c r="DJ98" s="32"/>
      <c r="DK98" s="32"/>
      <c r="DL98" s="32"/>
      <c r="DM98" s="32"/>
      <c r="FD98" s="11">
        <v>3</v>
      </c>
      <c r="FE98" s="11"/>
      <c r="FF98" s="11"/>
      <c r="FG98" s="11"/>
      <c r="FH98" s="11"/>
      <c r="FI98" s="11"/>
      <c r="FJ98" s="11"/>
      <c r="FK98" s="11">
        <v>3</v>
      </c>
    </row>
    <row r="99" spans="89:169">
      <c r="CK99" s="19" t="s">
        <v>97</v>
      </c>
      <c r="CL99" s="88">
        <v>30</v>
      </c>
      <c r="CM99" s="86">
        <f t="shared" si="59"/>
        <v>30</v>
      </c>
      <c r="CN99" s="39">
        <v>0.5</v>
      </c>
      <c r="CO99" s="33">
        <v>0</v>
      </c>
      <c r="CP99" s="32">
        <f t="shared" si="60"/>
        <v>1</v>
      </c>
      <c r="CQ99" s="33">
        <v>0</v>
      </c>
      <c r="CR99" s="33">
        <v>1</v>
      </c>
      <c r="CS99" s="34">
        <v>1</v>
      </c>
      <c r="CT99" s="34">
        <v>1</v>
      </c>
      <c r="CU99" s="32">
        <f t="shared" si="61"/>
        <v>1</v>
      </c>
      <c r="CV99" s="32">
        <f t="shared" si="62"/>
        <v>0</v>
      </c>
      <c r="CW99" s="32">
        <f t="shared" si="63"/>
        <v>0</v>
      </c>
      <c r="CX99" s="32">
        <f t="shared" si="64"/>
        <v>0</v>
      </c>
      <c r="CY99" s="32">
        <v>0</v>
      </c>
      <c r="CZ99" s="32">
        <v>0</v>
      </c>
      <c r="DA99" s="32">
        <v>0</v>
      </c>
      <c r="DB99" s="32">
        <v>0</v>
      </c>
      <c r="DC99" s="32">
        <v>0</v>
      </c>
      <c r="DD99" s="32">
        <v>0</v>
      </c>
      <c r="DE99" s="32">
        <v>1</v>
      </c>
      <c r="DF99" s="35">
        <v>0</v>
      </c>
      <c r="DG99" s="33">
        <v>0</v>
      </c>
      <c r="DH99" s="32">
        <v>0</v>
      </c>
      <c r="DI99" s="32">
        <v>0</v>
      </c>
      <c r="DJ99" s="33"/>
      <c r="DK99" s="33"/>
      <c r="DL99" s="33"/>
      <c r="DM99" s="33"/>
      <c r="DN99" s="10"/>
      <c r="DO99" s="10"/>
      <c r="DP99" s="10"/>
      <c r="DQ99" s="10"/>
      <c r="DR99" s="11">
        <v>1</v>
      </c>
      <c r="DS99" s="11"/>
      <c r="DT99" s="11"/>
      <c r="DU99" s="11">
        <v>1</v>
      </c>
      <c r="DV99" s="10"/>
      <c r="DW99" s="10"/>
      <c r="DX99" s="10"/>
      <c r="DY99" s="14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</row>
    <row r="100" spans="89:169">
      <c r="CK100" s="19" t="s">
        <v>13</v>
      </c>
      <c r="CL100" s="88">
        <v>7</v>
      </c>
      <c r="CM100" s="86">
        <f t="shared" si="59"/>
        <v>7</v>
      </c>
      <c r="CN100" s="39">
        <v>0.5</v>
      </c>
      <c r="CO100" s="33">
        <v>0</v>
      </c>
      <c r="CP100" s="32">
        <f t="shared" si="60"/>
        <v>1</v>
      </c>
      <c r="CQ100" s="33">
        <v>0</v>
      </c>
      <c r="CR100" s="33">
        <v>1</v>
      </c>
      <c r="CS100" s="34">
        <v>1</v>
      </c>
      <c r="CT100" s="34">
        <v>1</v>
      </c>
      <c r="CU100" s="32">
        <f t="shared" si="61"/>
        <v>1</v>
      </c>
      <c r="CV100" s="32">
        <f t="shared" si="62"/>
        <v>0</v>
      </c>
      <c r="CW100" s="32">
        <f t="shared" si="63"/>
        <v>0</v>
      </c>
      <c r="CX100" s="32">
        <f t="shared" si="64"/>
        <v>0</v>
      </c>
      <c r="CY100" s="32">
        <v>0</v>
      </c>
      <c r="CZ100" s="32">
        <v>0</v>
      </c>
      <c r="DA100" s="32">
        <v>0</v>
      </c>
      <c r="DB100" s="32">
        <v>0</v>
      </c>
      <c r="DC100" s="32">
        <v>1</v>
      </c>
      <c r="DD100" s="32">
        <v>0</v>
      </c>
      <c r="DE100" s="32">
        <v>0</v>
      </c>
      <c r="DF100" s="35">
        <v>0</v>
      </c>
      <c r="DG100" s="33">
        <v>0</v>
      </c>
      <c r="DH100" s="32">
        <v>0</v>
      </c>
      <c r="DI100" s="32">
        <v>0</v>
      </c>
      <c r="DJ100" s="33"/>
      <c r="DK100" s="33"/>
      <c r="DL100" s="33"/>
      <c r="DM100" s="33"/>
      <c r="DN100" s="10"/>
      <c r="DO100" s="10"/>
      <c r="DP100" s="10"/>
      <c r="DQ100" s="10"/>
      <c r="DR100" s="11"/>
      <c r="DS100" s="11"/>
      <c r="DT100" s="11"/>
      <c r="DU100" s="11"/>
      <c r="DV100" s="10"/>
      <c r="DW100" s="10"/>
      <c r="DX100" s="10"/>
      <c r="DY100" s="14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</row>
    <row r="101" spans="89:169">
      <c r="CK101" s="19" t="s">
        <v>112</v>
      </c>
      <c r="CL101" s="88">
        <v>15</v>
      </c>
      <c r="CM101" s="86">
        <f t="shared" si="59"/>
        <v>15</v>
      </c>
      <c r="CN101" s="39">
        <v>0.5</v>
      </c>
      <c r="CO101" s="33">
        <v>0</v>
      </c>
      <c r="CP101" s="32">
        <f t="shared" si="60"/>
        <v>1</v>
      </c>
      <c r="CQ101" s="33">
        <v>0</v>
      </c>
      <c r="CR101" s="33">
        <v>1</v>
      </c>
      <c r="CS101" s="34">
        <v>1</v>
      </c>
      <c r="CT101" s="34">
        <v>1</v>
      </c>
      <c r="CU101" s="32">
        <f t="shared" si="61"/>
        <v>1</v>
      </c>
      <c r="CV101" s="32">
        <f t="shared" si="62"/>
        <v>0</v>
      </c>
      <c r="CW101" s="32">
        <f t="shared" si="63"/>
        <v>0</v>
      </c>
      <c r="CX101" s="32">
        <f t="shared" si="64"/>
        <v>0</v>
      </c>
      <c r="CY101" s="32">
        <v>0</v>
      </c>
      <c r="CZ101" s="32">
        <v>0</v>
      </c>
      <c r="DA101" s="32">
        <v>0</v>
      </c>
      <c r="DB101" s="32">
        <v>0</v>
      </c>
      <c r="DC101" s="32">
        <v>0</v>
      </c>
      <c r="DD101" s="32">
        <v>0</v>
      </c>
      <c r="DE101" s="32">
        <v>0</v>
      </c>
      <c r="DF101" s="35">
        <v>0</v>
      </c>
      <c r="DG101" s="33">
        <v>0</v>
      </c>
      <c r="DH101" s="32">
        <v>1</v>
      </c>
      <c r="DI101" s="32">
        <v>0</v>
      </c>
      <c r="DJ101" s="33"/>
      <c r="DK101" s="33"/>
      <c r="DL101" s="33"/>
      <c r="DM101" s="33"/>
      <c r="DN101" s="10"/>
      <c r="DO101" s="10"/>
      <c r="DP101" s="10"/>
      <c r="DQ101" s="10"/>
      <c r="DR101" s="11"/>
      <c r="DS101" s="11"/>
      <c r="DT101" s="11"/>
      <c r="DU101" s="11"/>
      <c r="DV101" s="10"/>
      <c r="DW101" s="10"/>
      <c r="DX101" s="10"/>
      <c r="DY101" s="14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</row>
    <row r="102" spans="89:169">
      <c r="CK102" s="19" t="s">
        <v>98</v>
      </c>
      <c r="CL102" s="88">
        <v>1</v>
      </c>
      <c r="CM102" s="86">
        <f t="shared" si="59"/>
        <v>1</v>
      </c>
      <c r="CN102" s="39">
        <v>0.5</v>
      </c>
      <c r="CO102" s="33">
        <v>0</v>
      </c>
      <c r="CP102" s="32">
        <f t="shared" si="60"/>
        <v>1</v>
      </c>
      <c r="CQ102" s="33">
        <v>0</v>
      </c>
      <c r="CR102" s="33">
        <v>1</v>
      </c>
      <c r="CS102" s="34">
        <v>1</v>
      </c>
      <c r="CT102" s="34">
        <v>1</v>
      </c>
      <c r="CU102" s="32">
        <f t="shared" si="61"/>
        <v>1</v>
      </c>
      <c r="CV102" s="32">
        <f t="shared" si="62"/>
        <v>0</v>
      </c>
      <c r="CW102" s="32">
        <f t="shared" si="63"/>
        <v>0</v>
      </c>
      <c r="CX102" s="32">
        <f t="shared" si="64"/>
        <v>0</v>
      </c>
      <c r="CY102" s="32">
        <v>0</v>
      </c>
      <c r="CZ102" s="32">
        <v>0</v>
      </c>
      <c r="DA102" s="32">
        <v>0</v>
      </c>
      <c r="DB102" s="32">
        <v>0</v>
      </c>
      <c r="DC102" s="32">
        <v>0</v>
      </c>
      <c r="DD102" s="32">
        <v>1</v>
      </c>
      <c r="DE102" s="32">
        <v>0</v>
      </c>
      <c r="DF102" s="35">
        <v>0</v>
      </c>
      <c r="DG102" s="33">
        <v>0</v>
      </c>
      <c r="DH102" s="32">
        <v>0</v>
      </c>
      <c r="DI102" s="32">
        <v>0</v>
      </c>
      <c r="DJ102" s="33"/>
      <c r="DK102" s="33"/>
      <c r="DL102" s="33"/>
      <c r="DM102" s="33"/>
      <c r="DN102" s="10"/>
      <c r="DO102" s="10"/>
      <c r="DP102" s="10"/>
      <c r="DQ102" s="10"/>
      <c r="DR102" s="11"/>
      <c r="DS102" s="11"/>
      <c r="DT102" s="11"/>
      <c r="DU102" s="11"/>
      <c r="DV102" s="10"/>
      <c r="DW102" s="10"/>
      <c r="DX102" s="10"/>
      <c r="DY102" s="14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</row>
    <row r="103" spans="89:169">
      <c r="CK103" s="19" t="s">
        <v>113</v>
      </c>
      <c r="CL103" s="88">
        <v>20</v>
      </c>
      <c r="CM103" s="86">
        <f t="shared" si="59"/>
        <v>20</v>
      </c>
      <c r="CN103" s="38">
        <v>1</v>
      </c>
      <c r="CO103" s="33">
        <v>0</v>
      </c>
      <c r="CP103" s="32">
        <f t="shared" si="60"/>
        <v>1</v>
      </c>
      <c r="CQ103" s="33">
        <v>0</v>
      </c>
      <c r="CR103" s="33">
        <v>1</v>
      </c>
      <c r="CS103" s="34">
        <v>2</v>
      </c>
      <c r="CT103" s="34">
        <v>1</v>
      </c>
      <c r="CU103" s="32">
        <f t="shared" si="61"/>
        <v>1</v>
      </c>
      <c r="CV103" s="32">
        <f t="shared" si="62"/>
        <v>0</v>
      </c>
      <c r="CW103" s="32">
        <f t="shared" si="63"/>
        <v>0</v>
      </c>
      <c r="CX103" s="32">
        <f t="shared" si="64"/>
        <v>0</v>
      </c>
      <c r="CY103" s="32">
        <v>0</v>
      </c>
      <c r="CZ103" s="32">
        <v>0</v>
      </c>
      <c r="DA103" s="32">
        <v>1</v>
      </c>
      <c r="DB103" s="32">
        <v>0</v>
      </c>
      <c r="DC103" s="32">
        <v>0</v>
      </c>
      <c r="DD103" s="32">
        <v>0</v>
      </c>
      <c r="DE103" s="32">
        <v>0</v>
      </c>
      <c r="DF103" s="35">
        <v>0</v>
      </c>
      <c r="DG103" s="33">
        <v>0</v>
      </c>
      <c r="DH103" s="32">
        <v>0</v>
      </c>
      <c r="DI103" s="32">
        <v>0</v>
      </c>
      <c r="DJ103" s="33"/>
      <c r="DK103" s="33"/>
      <c r="DL103" s="33"/>
      <c r="DM103" s="33"/>
      <c r="DN103" s="10"/>
      <c r="DO103" s="10"/>
      <c r="DP103" s="10"/>
      <c r="DQ103" s="10"/>
      <c r="DR103" s="11"/>
      <c r="DS103" s="11"/>
      <c r="DT103" s="11"/>
      <c r="DU103" s="11"/>
      <c r="DV103" s="11">
        <v>2</v>
      </c>
      <c r="DW103" s="11"/>
      <c r="DX103" s="11">
        <v>2</v>
      </c>
      <c r="DY103" s="10"/>
      <c r="DZ103" s="11">
        <v>2</v>
      </c>
      <c r="EA103" s="11"/>
      <c r="EB103" s="11"/>
      <c r="EC103" s="11"/>
      <c r="ED103" s="11">
        <v>2</v>
      </c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</row>
    <row r="104" spans="89:169">
      <c r="CK104" s="19" t="s">
        <v>115</v>
      </c>
      <c r="CL104" s="88">
        <v>7</v>
      </c>
      <c r="CM104" s="86">
        <f t="shared" si="59"/>
        <v>7</v>
      </c>
      <c r="CN104" s="38">
        <v>1</v>
      </c>
      <c r="CO104" s="33">
        <v>0</v>
      </c>
      <c r="CP104" s="32">
        <f t="shared" si="60"/>
        <v>1</v>
      </c>
      <c r="CQ104" s="33">
        <v>0</v>
      </c>
      <c r="CR104" s="33">
        <v>1</v>
      </c>
      <c r="CS104" s="34">
        <v>2</v>
      </c>
      <c r="CT104" s="34">
        <v>1</v>
      </c>
      <c r="CU104" s="32">
        <f t="shared" si="61"/>
        <v>1</v>
      </c>
      <c r="CV104" s="32">
        <f t="shared" si="62"/>
        <v>0</v>
      </c>
      <c r="CW104" s="32">
        <f t="shared" si="63"/>
        <v>0</v>
      </c>
      <c r="CX104" s="32">
        <f t="shared" si="64"/>
        <v>0</v>
      </c>
      <c r="CY104" s="32">
        <v>0</v>
      </c>
      <c r="CZ104" s="32">
        <v>0</v>
      </c>
      <c r="DA104" s="32">
        <v>0</v>
      </c>
      <c r="DB104" s="32">
        <v>0</v>
      </c>
      <c r="DC104" s="32">
        <v>1</v>
      </c>
      <c r="DD104" s="32">
        <v>0</v>
      </c>
      <c r="DE104" s="32">
        <v>0</v>
      </c>
      <c r="DF104" s="35">
        <v>0</v>
      </c>
      <c r="DG104" s="33">
        <v>0</v>
      </c>
      <c r="DH104" s="32">
        <v>0</v>
      </c>
      <c r="DI104" s="32">
        <v>0</v>
      </c>
      <c r="DJ104" s="33"/>
      <c r="DK104" s="33"/>
      <c r="DL104" s="33"/>
      <c r="DM104" s="33"/>
      <c r="DN104" s="10"/>
      <c r="DO104" s="10"/>
      <c r="DP104" s="10"/>
      <c r="DQ104" s="10"/>
      <c r="DR104" s="11">
        <v>1</v>
      </c>
      <c r="DS104" s="11"/>
      <c r="DT104" s="11"/>
      <c r="DU104" s="11">
        <v>1</v>
      </c>
      <c r="DV104" s="11"/>
      <c r="DW104" s="11"/>
      <c r="DX104" s="11"/>
      <c r="DY104" s="10"/>
      <c r="DZ104" s="11"/>
      <c r="EA104" s="11"/>
      <c r="EB104" s="11"/>
      <c r="EC104" s="11"/>
      <c r="ED104" s="11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</row>
    <row r="105" spans="89:169">
      <c r="CK105" s="19" t="s">
        <v>99</v>
      </c>
      <c r="CL105" s="88">
        <v>1</v>
      </c>
      <c r="CM105" s="86">
        <f t="shared" si="59"/>
        <v>1</v>
      </c>
      <c r="CN105" s="38">
        <v>1</v>
      </c>
      <c r="CO105" s="33">
        <v>0</v>
      </c>
      <c r="CP105" s="32">
        <f t="shared" si="60"/>
        <v>1</v>
      </c>
      <c r="CQ105" s="33">
        <v>0</v>
      </c>
      <c r="CR105" s="33">
        <v>1</v>
      </c>
      <c r="CS105" s="34">
        <v>2</v>
      </c>
      <c r="CT105" s="34">
        <v>1</v>
      </c>
      <c r="CU105" s="32">
        <f t="shared" si="61"/>
        <v>1</v>
      </c>
      <c r="CV105" s="32">
        <f t="shared" si="62"/>
        <v>0</v>
      </c>
      <c r="CW105" s="32">
        <f t="shared" si="63"/>
        <v>0</v>
      </c>
      <c r="CX105" s="32">
        <f t="shared" si="64"/>
        <v>0</v>
      </c>
      <c r="CY105" s="32">
        <v>0</v>
      </c>
      <c r="CZ105" s="32">
        <v>0</v>
      </c>
      <c r="DA105" s="32">
        <v>0</v>
      </c>
      <c r="DB105" s="32">
        <v>0</v>
      </c>
      <c r="DC105" s="32">
        <v>0</v>
      </c>
      <c r="DD105" s="32">
        <v>1</v>
      </c>
      <c r="DE105" s="32">
        <v>0</v>
      </c>
      <c r="DF105" s="35">
        <v>0</v>
      </c>
      <c r="DG105" s="33">
        <v>0</v>
      </c>
      <c r="DH105" s="32">
        <v>0</v>
      </c>
      <c r="DI105" s="32">
        <v>0</v>
      </c>
      <c r="DJ105" s="33"/>
      <c r="DK105" s="33"/>
      <c r="DL105" s="33"/>
      <c r="DM105" s="33"/>
      <c r="DN105" s="10"/>
      <c r="DO105" s="10"/>
      <c r="DP105" s="10"/>
      <c r="DQ105" s="10"/>
      <c r="DR105" s="10"/>
      <c r="DS105" s="10"/>
      <c r="DT105" s="10"/>
      <c r="DU105" s="10"/>
      <c r="DV105" s="11"/>
      <c r="DW105" s="11"/>
      <c r="DX105" s="11"/>
      <c r="DY105" s="10"/>
      <c r="DZ105" s="11"/>
      <c r="EA105" s="11"/>
      <c r="EB105" s="11"/>
      <c r="EC105" s="11"/>
      <c r="ED105" s="11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</row>
    <row r="106" spans="89:169">
      <c r="CK106" s="19" t="s">
        <v>114</v>
      </c>
      <c r="CL106" s="88">
        <v>37</v>
      </c>
      <c r="CM106" s="86">
        <f t="shared" si="59"/>
        <v>37</v>
      </c>
      <c r="CN106" s="38">
        <v>1</v>
      </c>
      <c r="CO106" s="33">
        <v>0</v>
      </c>
      <c r="CP106" s="32">
        <f t="shared" si="60"/>
        <v>1</v>
      </c>
      <c r="CQ106" s="33">
        <v>0</v>
      </c>
      <c r="CR106" s="33">
        <v>1</v>
      </c>
      <c r="CS106" s="34">
        <v>2</v>
      </c>
      <c r="CT106" s="34">
        <v>1</v>
      </c>
      <c r="CU106" s="32">
        <f t="shared" si="61"/>
        <v>1</v>
      </c>
      <c r="CV106" s="32">
        <f t="shared" si="62"/>
        <v>0</v>
      </c>
      <c r="CW106" s="32">
        <f t="shared" si="63"/>
        <v>0</v>
      </c>
      <c r="CX106" s="32">
        <f t="shared" si="64"/>
        <v>0</v>
      </c>
      <c r="CY106" s="32">
        <v>0</v>
      </c>
      <c r="CZ106" s="32">
        <v>0</v>
      </c>
      <c r="DA106" s="32">
        <v>0</v>
      </c>
      <c r="DB106" s="32">
        <v>1</v>
      </c>
      <c r="DC106" s="32">
        <v>0</v>
      </c>
      <c r="DD106" s="32">
        <v>0</v>
      </c>
      <c r="DE106" s="32">
        <v>0</v>
      </c>
      <c r="DF106" s="35">
        <v>0</v>
      </c>
      <c r="DG106" s="33">
        <v>0</v>
      </c>
      <c r="DH106" s="32">
        <v>0</v>
      </c>
      <c r="DI106" s="32">
        <v>0</v>
      </c>
      <c r="DJ106" s="33"/>
      <c r="DK106" s="33"/>
      <c r="DL106" s="33"/>
      <c r="DM106" s="33"/>
      <c r="DN106" s="10"/>
      <c r="DO106" s="10"/>
      <c r="DP106" s="10"/>
      <c r="DQ106" s="10"/>
      <c r="DR106" s="10"/>
      <c r="DS106" s="10"/>
      <c r="DT106" s="10"/>
      <c r="DU106" s="10"/>
      <c r="DV106" s="11"/>
      <c r="DW106" s="11"/>
      <c r="DX106" s="11"/>
      <c r="DY106" s="10"/>
      <c r="DZ106" s="11"/>
      <c r="EA106" s="11"/>
      <c r="EB106" s="11"/>
      <c r="EC106" s="11"/>
      <c r="ED106" s="11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</row>
    <row r="107" spans="89:169">
      <c r="CK107" s="19" t="s">
        <v>17</v>
      </c>
      <c r="CL107" s="88">
        <v>30</v>
      </c>
      <c r="CM107" s="86">
        <f t="shared" si="59"/>
        <v>30</v>
      </c>
      <c r="CN107" s="38">
        <v>1</v>
      </c>
      <c r="CO107" s="33">
        <v>0</v>
      </c>
      <c r="CP107" s="32">
        <f t="shared" si="60"/>
        <v>1</v>
      </c>
      <c r="CQ107" s="33">
        <v>0</v>
      </c>
      <c r="CR107" s="33">
        <v>1</v>
      </c>
      <c r="CS107" s="34">
        <v>2</v>
      </c>
      <c r="CT107" s="34">
        <v>1</v>
      </c>
      <c r="CU107" s="32">
        <f t="shared" si="61"/>
        <v>1</v>
      </c>
      <c r="CV107" s="32">
        <f t="shared" si="62"/>
        <v>0</v>
      </c>
      <c r="CW107" s="32">
        <f t="shared" si="63"/>
        <v>0</v>
      </c>
      <c r="CX107" s="32">
        <f t="shared" si="64"/>
        <v>0</v>
      </c>
      <c r="CY107" s="32">
        <v>0</v>
      </c>
      <c r="CZ107" s="32">
        <v>0</v>
      </c>
      <c r="DA107" s="32">
        <v>0</v>
      </c>
      <c r="DB107" s="32">
        <v>0</v>
      </c>
      <c r="DC107" s="32">
        <v>0</v>
      </c>
      <c r="DD107" s="32">
        <v>0</v>
      </c>
      <c r="DE107" s="32">
        <v>1</v>
      </c>
      <c r="DF107" s="35">
        <v>0</v>
      </c>
      <c r="DG107" s="33">
        <v>0</v>
      </c>
      <c r="DH107" s="32">
        <v>0</v>
      </c>
      <c r="DI107" s="32">
        <v>0</v>
      </c>
      <c r="DJ107" s="33"/>
      <c r="DK107" s="33"/>
      <c r="DL107" s="33"/>
      <c r="DM107" s="33"/>
      <c r="DN107" s="10" t="s">
        <v>85</v>
      </c>
      <c r="DO107" s="10"/>
      <c r="DP107" s="10"/>
      <c r="DQ107" s="10"/>
      <c r="DR107" s="10"/>
      <c r="DS107" s="10"/>
      <c r="DT107" s="10"/>
      <c r="DU107" s="10"/>
      <c r="DV107" s="11">
        <v>2</v>
      </c>
      <c r="DW107" s="11"/>
      <c r="DX107" s="11">
        <v>2</v>
      </c>
      <c r="DY107" s="10"/>
      <c r="DZ107" s="11">
        <v>2</v>
      </c>
      <c r="EA107" s="11"/>
      <c r="EB107" s="11"/>
      <c r="EC107" s="11"/>
      <c r="ED107" s="11">
        <v>2</v>
      </c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</row>
    <row r="108" spans="89:169">
      <c r="CK108" t="s">
        <v>104</v>
      </c>
      <c r="CL108" s="88">
        <v>25</v>
      </c>
      <c r="CM108" s="86">
        <f t="shared" si="59"/>
        <v>25</v>
      </c>
      <c r="CN108" s="38">
        <v>1</v>
      </c>
      <c r="CO108" s="33">
        <v>0</v>
      </c>
      <c r="CP108" s="32">
        <f t="shared" si="60"/>
        <v>1</v>
      </c>
      <c r="CQ108" s="33">
        <v>0</v>
      </c>
      <c r="CR108" s="33">
        <v>1</v>
      </c>
      <c r="CS108" s="34">
        <v>3</v>
      </c>
      <c r="CT108" s="34">
        <v>2</v>
      </c>
      <c r="CU108" s="32">
        <f t="shared" si="61"/>
        <v>0</v>
      </c>
      <c r="CV108" s="32">
        <f t="shared" si="62"/>
        <v>1</v>
      </c>
      <c r="CW108" s="32">
        <f t="shared" si="63"/>
        <v>0</v>
      </c>
      <c r="CX108" s="32">
        <f t="shared" si="64"/>
        <v>0</v>
      </c>
      <c r="CY108" s="32">
        <v>1</v>
      </c>
      <c r="CZ108" s="32">
        <v>0</v>
      </c>
      <c r="DA108" s="32">
        <v>0</v>
      </c>
      <c r="DB108" s="32">
        <v>0</v>
      </c>
      <c r="DC108" s="32">
        <v>0</v>
      </c>
      <c r="DD108" s="32">
        <v>0</v>
      </c>
      <c r="DE108" s="32">
        <v>0</v>
      </c>
      <c r="DF108" s="35">
        <v>0</v>
      </c>
      <c r="DG108" s="33">
        <v>0</v>
      </c>
      <c r="DH108" s="32">
        <v>0</v>
      </c>
      <c r="DI108" s="32">
        <v>0</v>
      </c>
      <c r="DJ108" s="33"/>
      <c r="DK108" s="33"/>
      <c r="DL108" s="33"/>
      <c r="DM108" s="33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4"/>
      <c r="DZ108" s="10"/>
      <c r="EA108" s="10"/>
      <c r="EB108" s="10"/>
      <c r="EC108" s="10"/>
      <c r="ED108" s="10"/>
      <c r="EE108" s="11">
        <v>3</v>
      </c>
      <c r="EF108" s="11"/>
      <c r="EG108" s="11"/>
      <c r="EH108" s="11"/>
      <c r="EI108" s="11"/>
      <c r="EJ108" s="11"/>
      <c r="EK108" s="11">
        <v>3</v>
      </c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</row>
    <row r="109" spans="89:169">
      <c r="CK109" t="s">
        <v>116</v>
      </c>
      <c r="CL109" s="88">
        <v>16</v>
      </c>
      <c r="CM109" s="86">
        <f t="shared" si="59"/>
        <v>16</v>
      </c>
      <c r="CN109" s="38">
        <v>1</v>
      </c>
      <c r="CO109" s="33">
        <v>0</v>
      </c>
      <c r="CP109" s="32">
        <f t="shared" si="60"/>
        <v>1</v>
      </c>
      <c r="CQ109" s="33">
        <v>0</v>
      </c>
      <c r="CR109" s="33">
        <v>1</v>
      </c>
      <c r="CS109" s="34">
        <v>3</v>
      </c>
      <c r="CT109" s="34">
        <v>2</v>
      </c>
      <c r="CU109" s="32">
        <f t="shared" si="61"/>
        <v>0</v>
      </c>
      <c r="CV109" s="32">
        <f t="shared" si="62"/>
        <v>1</v>
      </c>
      <c r="CW109" s="32">
        <f t="shared" si="63"/>
        <v>0</v>
      </c>
      <c r="CX109" s="32">
        <f t="shared" si="64"/>
        <v>0</v>
      </c>
      <c r="CY109" s="32">
        <v>0</v>
      </c>
      <c r="CZ109" s="32">
        <v>1</v>
      </c>
      <c r="DA109" s="32">
        <v>0</v>
      </c>
      <c r="DB109" s="32">
        <v>0</v>
      </c>
      <c r="DC109" s="32">
        <v>0</v>
      </c>
      <c r="DD109" s="32">
        <v>0</v>
      </c>
      <c r="DE109" s="32">
        <v>0</v>
      </c>
      <c r="DF109" s="35">
        <v>0</v>
      </c>
      <c r="DG109" s="33">
        <v>0</v>
      </c>
      <c r="DH109" s="32">
        <v>0</v>
      </c>
      <c r="DI109" s="32">
        <v>0</v>
      </c>
      <c r="DJ109" s="33"/>
      <c r="DK109" s="33"/>
      <c r="DL109" s="33"/>
      <c r="DM109" s="33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4"/>
      <c r="DZ109" s="10"/>
      <c r="EA109" s="10"/>
      <c r="EB109" s="10"/>
      <c r="EC109" s="10"/>
      <c r="ED109" s="10"/>
      <c r="EE109" s="11"/>
      <c r="EF109" s="11"/>
      <c r="EG109" s="11"/>
      <c r="EH109" s="11"/>
      <c r="EI109" s="11"/>
      <c r="EJ109" s="11"/>
      <c r="EK109" s="11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</row>
    <row r="110" spans="89:169">
      <c r="CK110" t="s">
        <v>109</v>
      </c>
      <c r="CL110" s="88">
        <v>28</v>
      </c>
      <c r="CM110" s="86">
        <f t="shared" si="59"/>
        <v>28</v>
      </c>
      <c r="CN110" s="38">
        <v>1</v>
      </c>
      <c r="CO110" s="33">
        <v>0</v>
      </c>
      <c r="CP110" s="32">
        <f t="shared" si="60"/>
        <v>1</v>
      </c>
      <c r="CQ110" s="33">
        <v>0</v>
      </c>
      <c r="CR110" s="33">
        <v>1</v>
      </c>
      <c r="CS110" s="34">
        <v>3</v>
      </c>
      <c r="CT110" s="34">
        <v>2</v>
      </c>
      <c r="CU110" s="32">
        <f t="shared" si="61"/>
        <v>0</v>
      </c>
      <c r="CV110" s="32">
        <f t="shared" si="62"/>
        <v>1</v>
      </c>
      <c r="CW110" s="32">
        <f t="shared" si="63"/>
        <v>0</v>
      </c>
      <c r="CX110" s="32">
        <f t="shared" si="64"/>
        <v>0</v>
      </c>
      <c r="CY110" s="32">
        <v>0</v>
      </c>
      <c r="CZ110" s="32">
        <v>0</v>
      </c>
      <c r="DA110" s="32">
        <v>1</v>
      </c>
      <c r="DB110" s="32">
        <v>0</v>
      </c>
      <c r="DC110" s="32">
        <v>0</v>
      </c>
      <c r="DD110" s="32">
        <v>0</v>
      </c>
      <c r="DE110" s="32">
        <v>0</v>
      </c>
      <c r="DF110" s="35">
        <v>0</v>
      </c>
      <c r="DG110" s="33">
        <v>0</v>
      </c>
      <c r="DH110" s="32">
        <v>0</v>
      </c>
      <c r="DI110" s="32">
        <v>0</v>
      </c>
      <c r="DJ110" s="33"/>
      <c r="DK110" s="33"/>
      <c r="DL110" s="33"/>
      <c r="DM110" s="33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4"/>
      <c r="DZ110" s="10"/>
      <c r="EA110" s="10"/>
      <c r="EB110" s="10"/>
      <c r="EC110" s="10"/>
      <c r="ED110" s="10"/>
      <c r="EE110" s="11"/>
      <c r="EF110" s="11"/>
      <c r="EG110" s="11"/>
      <c r="EH110" s="11"/>
      <c r="EI110" s="11"/>
      <c r="EJ110" s="11"/>
      <c r="EK110" s="11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</row>
    <row r="111" spans="89:169">
      <c r="CK111" t="s">
        <v>117</v>
      </c>
      <c r="CL111" s="88">
        <v>15</v>
      </c>
      <c r="CM111" s="86">
        <f t="shared" si="59"/>
        <v>15</v>
      </c>
      <c r="CN111" s="38">
        <v>1</v>
      </c>
      <c r="CO111" s="33">
        <v>0</v>
      </c>
      <c r="CP111" s="32">
        <f t="shared" si="60"/>
        <v>1</v>
      </c>
      <c r="CQ111" s="33">
        <v>0</v>
      </c>
      <c r="CR111" s="33">
        <v>1</v>
      </c>
      <c r="CS111" s="34">
        <v>3</v>
      </c>
      <c r="CT111" s="34">
        <v>2</v>
      </c>
      <c r="CU111" s="32">
        <f t="shared" si="61"/>
        <v>0</v>
      </c>
      <c r="CV111" s="32">
        <f t="shared" si="62"/>
        <v>1</v>
      </c>
      <c r="CW111" s="32">
        <f t="shared" si="63"/>
        <v>0</v>
      </c>
      <c r="CX111" s="32">
        <f t="shared" si="64"/>
        <v>0</v>
      </c>
      <c r="CY111" s="32">
        <v>1</v>
      </c>
      <c r="CZ111" s="32">
        <v>0</v>
      </c>
      <c r="DA111" s="32">
        <v>0</v>
      </c>
      <c r="DB111" s="32">
        <v>0</v>
      </c>
      <c r="DC111" s="32">
        <v>0</v>
      </c>
      <c r="DD111" s="32">
        <v>0</v>
      </c>
      <c r="DE111" s="32">
        <v>0</v>
      </c>
      <c r="DF111" s="35">
        <v>0</v>
      </c>
      <c r="DG111" s="33">
        <v>0</v>
      </c>
      <c r="DH111" s="32">
        <v>0</v>
      </c>
      <c r="DI111" s="32">
        <v>0</v>
      </c>
      <c r="DJ111" s="33"/>
      <c r="DK111" s="33"/>
      <c r="DL111" s="33"/>
      <c r="DM111" s="33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4"/>
      <c r="DZ111" s="10"/>
      <c r="EA111" s="10"/>
      <c r="EB111" s="10"/>
      <c r="EC111" s="10"/>
      <c r="ED111" s="10"/>
      <c r="EE111" s="11">
        <v>3</v>
      </c>
      <c r="EF111" s="11"/>
      <c r="EG111" s="11"/>
      <c r="EH111" s="11"/>
      <c r="EI111" s="11"/>
      <c r="EJ111" s="11"/>
      <c r="EK111" s="11">
        <v>3</v>
      </c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</row>
    <row r="112" spans="89:169">
      <c r="CK112" t="s">
        <v>118</v>
      </c>
      <c r="CL112" s="88">
        <v>28</v>
      </c>
      <c r="CM112" s="86">
        <f t="shared" si="59"/>
        <v>28</v>
      </c>
      <c r="CN112" s="38">
        <v>1</v>
      </c>
      <c r="CO112" s="33">
        <v>0</v>
      </c>
      <c r="CP112" s="32">
        <f t="shared" si="60"/>
        <v>1</v>
      </c>
      <c r="CQ112" s="33">
        <v>0</v>
      </c>
      <c r="CR112" s="33">
        <v>1</v>
      </c>
      <c r="CS112" s="34">
        <v>4</v>
      </c>
      <c r="CT112" s="34">
        <v>2</v>
      </c>
      <c r="CU112" s="32">
        <f t="shared" si="61"/>
        <v>0</v>
      </c>
      <c r="CV112" s="32">
        <f t="shared" si="62"/>
        <v>1</v>
      </c>
      <c r="CW112" s="32">
        <f t="shared" si="63"/>
        <v>0</v>
      </c>
      <c r="CX112" s="32">
        <f t="shared" si="64"/>
        <v>0</v>
      </c>
      <c r="CY112" s="32">
        <v>0</v>
      </c>
      <c r="CZ112" s="32">
        <v>0</v>
      </c>
      <c r="DA112" s="32">
        <v>0</v>
      </c>
      <c r="DB112" s="32">
        <v>0</v>
      </c>
      <c r="DC112" s="32">
        <v>0</v>
      </c>
      <c r="DD112" s="32">
        <v>0</v>
      </c>
      <c r="DE112" s="32">
        <v>0</v>
      </c>
      <c r="DF112" s="35">
        <v>0</v>
      </c>
      <c r="DG112" s="33">
        <v>0</v>
      </c>
      <c r="DH112" s="32">
        <v>1</v>
      </c>
      <c r="DI112" s="32">
        <v>0</v>
      </c>
      <c r="DJ112" s="33"/>
      <c r="DK112" s="33"/>
      <c r="DL112" s="33"/>
      <c r="DM112" s="33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14"/>
      <c r="DY112" s="14"/>
      <c r="DZ112" s="14"/>
      <c r="EA112" s="14"/>
      <c r="EB112" s="14"/>
      <c r="EC112" s="14"/>
      <c r="ED112" s="14"/>
      <c r="EE112" s="9"/>
      <c r="EF112" s="9"/>
      <c r="EG112" s="9"/>
      <c r="EH112" s="9"/>
      <c r="EI112" s="9"/>
      <c r="EJ112" s="9"/>
      <c r="EK112" s="9"/>
      <c r="EL112" s="11">
        <v>4</v>
      </c>
      <c r="EM112" s="11"/>
      <c r="EN112" s="11"/>
      <c r="EO112" s="11"/>
      <c r="EP112" s="11"/>
      <c r="EQ112" s="11"/>
      <c r="ER112" s="11">
        <v>4</v>
      </c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</row>
    <row r="113" spans="89:169">
      <c r="CK113" t="s">
        <v>28</v>
      </c>
      <c r="CL113" s="88">
        <v>15</v>
      </c>
      <c r="CM113" s="86">
        <f t="shared" si="59"/>
        <v>15</v>
      </c>
      <c r="CN113" s="38">
        <v>1</v>
      </c>
      <c r="CO113" s="33">
        <v>0</v>
      </c>
      <c r="CP113" s="32">
        <f t="shared" si="60"/>
        <v>1</v>
      </c>
      <c r="CQ113" s="33">
        <v>0</v>
      </c>
      <c r="CR113" s="33">
        <v>1</v>
      </c>
      <c r="CS113" s="34">
        <v>4</v>
      </c>
      <c r="CT113" s="34">
        <v>2</v>
      </c>
      <c r="CU113" s="32">
        <f t="shared" si="61"/>
        <v>0</v>
      </c>
      <c r="CV113" s="32">
        <f t="shared" si="62"/>
        <v>1</v>
      </c>
      <c r="CW113" s="32">
        <f t="shared" si="63"/>
        <v>0</v>
      </c>
      <c r="CX113" s="32">
        <f t="shared" si="64"/>
        <v>0</v>
      </c>
      <c r="CY113" s="32">
        <v>1</v>
      </c>
      <c r="CZ113" s="32">
        <v>0</v>
      </c>
      <c r="DA113" s="32">
        <v>0</v>
      </c>
      <c r="DB113" s="32">
        <v>0</v>
      </c>
      <c r="DC113" s="32">
        <v>0</v>
      </c>
      <c r="DD113" s="32">
        <v>0</v>
      </c>
      <c r="DE113" s="32">
        <v>0</v>
      </c>
      <c r="DF113" s="35">
        <v>0</v>
      </c>
      <c r="DG113" s="33">
        <v>0</v>
      </c>
      <c r="DH113" s="32">
        <v>0</v>
      </c>
      <c r="DI113" s="32">
        <v>0</v>
      </c>
      <c r="DJ113" s="33"/>
      <c r="DK113" s="33"/>
      <c r="DL113" s="33"/>
      <c r="DM113" s="33"/>
      <c r="DN113" s="14"/>
      <c r="DO113" s="14"/>
      <c r="DP113" s="14"/>
      <c r="DQ113" s="14"/>
      <c r="DR113" s="14"/>
      <c r="DS113" s="14"/>
      <c r="DT113" s="14"/>
      <c r="DU113" s="14"/>
      <c r="DV113" s="14"/>
      <c r="DW113" s="14"/>
      <c r="DX113" s="14"/>
      <c r="DY113" s="14"/>
      <c r="DZ113" s="14"/>
      <c r="EA113" s="14"/>
      <c r="EB113" s="14"/>
      <c r="EC113" s="14"/>
      <c r="ED113" s="14"/>
      <c r="EE113" s="14"/>
      <c r="EF113" s="14"/>
      <c r="EG113" s="14"/>
      <c r="EH113" s="14"/>
      <c r="EI113" s="14"/>
      <c r="EJ113" s="14"/>
      <c r="EK113" s="14"/>
      <c r="EL113" s="11"/>
      <c r="EM113" s="11"/>
      <c r="EN113" s="11"/>
      <c r="EO113" s="11"/>
      <c r="EP113" s="11"/>
      <c r="EQ113" s="11"/>
      <c r="ER113" s="11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</row>
    <row r="114" spans="89:169">
      <c r="CK114" t="s">
        <v>33</v>
      </c>
      <c r="CL114" s="88">
        <v>25</v>
      </c>
      <c r="CM114" s="86">
        <f t="shared" si="59"/>
        <v>25</v>
      </c>
      <c r="CN114" s="38">
        <v>1</v>
      </c>
      <c r="CO114" s="33">
        <v>0</v>
      </c>
      <c r="CP114" s="32">
        <f t="shared" si="60"/>
        <v>1</v>
      </c>
      <c r="CQ114" s="33">
        <v>0</v>
      </c>
      <c r="CR114" s="33">
        <v>1</v>
      </c>
      <c r="CS114" s="34">
        <v>4</v>
      </c>
      <c r="CT114" s="34">
        <v>2</v>
      </c>
      <c r="CU114" s="32">
        <f t="shared" si="61"/>
        <v>0</v>
      </c>
      <c r="CV114" s="32">
        <f t="shared" si="62"/>
        <v>1</v>
      </c>
      <c r="CW114" s="32">
        <f t="shared" si="63"/>
        <v>0</v>
      </c>
      <c r="CX114" s="32">
        <f t="shared" si="64"/>
        <v>0</v>
      </c>
      <c r="CY114" s="32">
        <v>1</v>
      </c>
      <c r="CZ114" s="32">
        <v>0</v>
      </c>
      <c r="DA114" s="32">
        <v>0</v>
      </c>
      <c r="DB114" s="32">
        <v>0</v>
      </c>
      <c r="DC114" s="32">
        <v>0</v>
      </c>
      <c r="DD114" s="32">
        <v>0</v>
      </c>
      <c r="DE114" s="32">
        <v>0</v>
      </c>
      <c r="DF114" s="35">
        <v>0</v>
      </c>
      <c r="DG114" s="33">
        <v>0</v>
      </c>
      <c r="DH114" s="32">
        <v>0</v>
      </c>
      <c r="DI114" s="32">
        <v>0</v>
      </c>
      <c r="DJ114" s="33"/>
      <c r="DK114" s="33"/>
      <c r="DL114" s="33"/>
      <c r="DM114" s="33"/>
      <c r="DN114" s="14"/>
      <c r="DO114" s="14"/>
      <c r="DP114" s="14"/>
      <c r="DQ114" s="14"/>
      <c r="DR114" s="14"/>
      <c r="DS114" s="14"/>
      <c r="DT114" s="14"/>
      <c r="DU114" s="14"/>
      <c r="DV114" s="14"/>
      <c r="DW114" s="14"/>
      <c r="DX114" s="14"/>
      <c r="DY114" s="14"/>
      <c r="DZ114" s="14"/>
      <c r="EA114" s="14"/>
      <c r="EB114" s="14"/>
      <c r="EC114" s="14"/>
      <c r="ED114" s="14"/>
      <c r="EE114" s="14"/>
      <c r="EF114" s="14"/>
      <c r="EG114" s="14"/>
      <c r="EH114" s="14"/>
      <c r="EI114" s="14"/>
      <c r="EJ114" s="14"/>
      <c r="EK114" s="14"/>
      <c r="EL114" s="11"/>
      <c r="EM114" s="11"/>
      <c r="EN114" s="11"/>
      <c r="EO114" s="11"/>
      <c r="EP114" s="11"/>
      <c r="EQ114" s="11"/>
      <c r="ER114" s="11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</row>
    <row r="115" spans="89:169">
      <c r="CK115" t="s">
        <v>119</v>
      </c>
      <c r="CL115" s="88">
        <v>37</v>
      </c>
      <c r="CM115" s="86">
        <f t="shared" si="59"/>
        <v>37</v>
      </c>
      <c r="CN115" s="38">
        <v>1</v>
      </c>
      <c r="CO115" s="33">
        <v>0</v>
      </c>
      <c r="CP115" s="32">
        <f t="shared" si="60"/>
        <v>1</v>
      </c>
      <c r="CQ115" s="33">
        <v>0</v>
      </c>
      <c r="CR115" s="33">
        <v>1</v>
      </c>
      <c r="CS115" s="34">
        <v>4</v>
      </c>
      <c r="CT115" s="34">
        <v>2</v>
      </c>
      <c r="CU115" s="32">
        <f t="shared" si="61"/>
        <v>0</v>
      </c>
      <c r="CV115" s="32">
        <f t="shared" si="62"/>
        <v>1</v>
      </c>
      <c r="CW115" s="32">
        <f t="shared" si="63"/>
        <v>0</v>
      </c>
      <c r="CX115" s="32">
        <f t="shared" si="64"/>
        <v>0</v>
      </c>
      <c r="CY115" s="32">
        <v>0</v>
      </c>
      <c r="CZ115" s="32">
        <v>0</v>
      </c>
      <c r="DA115" s="32">
        <v>0</v>
      </c>
      <c r="DB115" s="32">
        <v>1</v>
      </c>
      <c r="DC115" s="32">
        <v>0</v>
      </c>
      <c r="DD115" s="32">
        <v>0</v>
      </c>
      <c r="DE115" s="32">
        <v>0</v>
      </c>
      <c r="DF115" s="35">
        <v>0</v>
      </c>
      <c r="DG115" s="33">
        <v>0</v>
      </c>
      <c r="DH115" s="32">
        <v>0</v>
      </c>
      <c r="DI115" s="32">
        <v>0</v>
      </c>
      <c r="DJ115" s="33"/>
      <c r="DK115" s="33"/>
      <c r="DL115" s="33"/>
      <c r="DM115" s="33"/>
      <c r="DN115" s="14"/>
      <c r="DO115" s="14"/>
      <c r="DP115" s="14"/>
      <c r="DQ115" s="14"/>
      <c r="DR115" s="14"/>
      <c r="DS115" s="14"/>
      <c r="DT115" s="14"/>
      <c r="DU115" s="14"/>
      <c r="DV115" s="14"/>
      <c r="DW115" s="14"/>
      <c r="DX115" s="14"/>
      <c r="DY115" s="14"/>
      <c r="DZ115" s="14"/>
      <c r="EA115" s="14"/>
      <c r="EB115" s="14"/>
      <c r="EC115" s="14"/>
      <c r="ED115" s="14"/>
      <c r="EE115" s="14"/>
      <c r="EF115" s="14"/>
      <c r="EG115" s="14"/>
      <c r="EH115" s="14"/>
      <c r="EI115" s="14"/>
      <c r="EJ115" s="14"/>
      <c r="EK115" s="14"/>
      <c r="EL115" s="11"/>
      <c r="EM115" s="11"/>
      <c r="EN115" s="11"/>
      <c r="EO115" s="11"/>
      <c r="EP115" s="11"/>
      <c r="EQ115" s="11"/>
      <c r="ER115" s="11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</row>
    <row r="116" spans="89:169">
      <c r="CK116" s="22" t="s">
        <v>120</v>
      </c>
      <c r="CL116" s="88">
        <v>24</v>
      </c>
      <c r="CM116" s="86">
        <f t="shared" si="59"/>
        <v>24</v>
      </c>
      <c r="CN116" s="38">
        <v>1</v>
      </c>
      <c r="CO116" s="33">
        <v>0</v>
      </c>
      <c r="CP116" s="32">
        <f t="shared" si="60"/>
        <v>1</v>
      </c>
      <c r="CQ116" s="33">
        <v>0</v>
      </c>
      <c r="CR116" s="33">
        <v>1</v>
      </c>
      <c r="CS116" s="34">
        <v>4</v>
      </c>
      <c r="CT116" s="34">
        <v>2</v>
      </c>
      <c r="CU116" s="32">
        <f t="shared" si="61"/>
        <v>0</v>
      </c>
      <c r="CV116" s="32">
        <f t="shared" si="62"/>
        <v>1</v>
      </c>
      <c r="CW116" s="32">
        <f t="shared" si="63"/>
        <v>0</v>
      </c>
      <c r="CX116" s="32">
        <f t="shared" si="64"/>
        <v>0</v>
      </c>
      <c r="CY116" s="32">
        <v>0</v>
      </c>
      <c r="CZ116" s="32">
        <v>0</v>
      </c>
      <c r="DA116" s="32">
        <v>0</v>
      </c>
      <c r="DB116" s="32">
        <v>0</v>
      </c>
      <c r="DC116" s="32">
        <v>0</v>
      </c>
      <c r="DD116" s="32">
        <v>0</v>
      </c>
      <c r="DE116" s="32">
        <v>1</v>
      </c>
      <c r="DF116" s="35">
        <v>0</v>
      </c>
      <c r="DG116" s="33">
        <v>0</v>
      </c>
      <c r="DH116" s="32">
        <v>0</v>
      </c>
      <c r="DI116" s="32">
        <v>0</v>
      </c>
      <c r="DJ116" s="33"/>
      <c r="DK116" s="33"/>
      <c r="DL116" s="33"/>
      <c r="DM116" s="33"/>
      <c r="DN116" s="14"/>
      <c r="DO116" s="14"/>
      <c r="DP116" s="14"/>
      <c r="DQ116" s="14"/>
      <c r="DR116" s="14"/>
      <c r="DS116" s="14"/>
      <c r="DT116" s="14"/>
      <c r="DU116" s="14"/>
      <c r="DV116" s="14"/>
      <c r="DW116" s="14"/>
      <c r="DX116" s="14"/>
      <c r="DY116" s="14"/>
      <c r="DZ116" s="14"/>
      <c r="EA116" s="14"/>
      <c r="EB116" s="14"/>
      <c r="EC116" s="14"/>
      <c r="ED116" s="14"/>
      <c r="EE116" s="14"/>
      <c r="EF116" s="14"/>
      <c r="EG116" s="14"/>
      <c r="EH116" s="14"/>
      <c r="EI116" s="14"/>
      <c r="EJ116" s="14"/>
      <c r="EK116" s="14"/>
      <c r="EL116" s="11">
        <v>4</v>
      </c>
      <c r="EM116" s="11"/>
      <c r="EN116" s="11"/>
      <c r="EO116" s="11"/>
      <c r="EP116" s="11"/>
      <c r="EQ116" s="11"/>
      <c r="ER116" s="11">
        <v>4</v>
      </c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</row>
    <row r="117" spans="89:169">
      <c r="CK117" t="s">
        <v>14</v>
      </c>
      <c r="CL117" s="88">
        <v>9</v>
      </c>
      <c r="CM117" s="86">
        <f t="shared" si="59"/>
        <v>9</v>
      </c>
      <c r="CN117" s="38">
        <v>1</v>
      </c>
      <c r="CO117" s="33">
        <v>0</v>
      </c>
      <c r="CP117" s="32">
        <f t="shared" si="60"/>
        <v>1</v>
      </c>
      <c r="CQ117" s="33">
        <v>0</v>
      </c>
      <c r="CR117" s="33">
        <v>1</v>
      </c>
      <c r="CS117" s="34">
        <v>5</v>
      </c>
      <c r="CT117" s="34">
        <v>3</v>
      </c>
      <c r="CU117" s="32">
        <f t="shared" si="61"/>
        <v>0</v>
      </c>
      <c r="CV117" s="32">
        <f t="shared" si="62"/>
        <v>0</v>
      </c>
      <c r="CW117" s="32">
        <f t="shared" si="63"/>
        <v>1</v>
      </c>
      <c r="CX117" s="32">
        <f t="shared" si="64"/>
        <v>0</v>
      </c>
      <c r="CY117" s="32">
        <v>0</v>
      </c>
      <c r="CZ117" s="32">
        <v>0</v>
      </c>
      <c r="DA117" s="32">
        <v>0</v>
      </c>
      <c r="DB117" s="32">
        <v>0</v>
      </c>
      <c r="DC117" s="32">
        <v>0</v>
      </c>
      <c r="DD117" s="32">
        <v>0</v>
      </c>
      <c r="DE117" s="32">
        <v>0</v>
      </c>
      <c r="DF117" s="35">
        <v>1</v>
      </c>
      <c r="DG117" s="33">
        <v>0</v>
      </c>
      <c r="DH117" s="32">
        <v>0</v>
      </c>
      <c r="DI117" s="32">
        <v>0</v>
      </c>
      <c r="DJ117" s="33"/>
      <c r="DK117" s="33"/>
      <c r="DL117" s="33"/>
      <c r="DM117" s="33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4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1">
        <v>5</v>
      </c>
      <c r="ET117" s="11"/>
      <c r="EU117" s="11"/>
      <c r="EV117" s="11"/>
      <c r="EW117" s="11"/>
      <c r="EX117" s="11"/>
      <c r="EY117" s="11">
        <v>5</v>
      </c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</row>
    <row r="118" spans="89:169">
      <c r="CK118" t="s">
        <v>32</v>
      </c>
      <c r="CL118" s="88">
        <v>20</v>
      </c>
      <c r="CM118" s="86">
        <f t="shared" si="59"/>
        <v>20</v>
      </c>
      <c r="CN118" s="38">
        <v>1</v>
      </c>
      <c r="CO118" s="33">
        <v>0</v>
      </c>
      <c r="CP118" s="32">
        <f t="shared" si="60"/>
        <v>1</v>
      </c>
      <c r="CQ118" s="33">
        <v>0</v>
      </c>
      <c r="CR118" s="33">
        <v>1</v>
      </c>
      <c r="CS118" s="34">
        <v>5</v>
      </c>
      <c r="CT118" s="34">
        <v>3</v>
      </c>
      <c r="CU118" s="32">
        <f t="shared" si="61"/>
        <v>0</v>
      </c>
      <c r="CV118" s="32">
        <f t="shared" si="62"/>
        <v>0</v>
      </c>
      <c r="CW118" s="32">
        <f t="shared" si="63"/>
        <v>1</v>
      </c>
      <c r="CX118" s="32">
        <f t="shared" si="64"/>
        <v>0</v>
      </c>
      <c r="CY118" s="32">
        <v>0</v>
      </c>
      <c r="CZ118" s="32">
        <v>0</v>
      </c>
      <c r="DA118" s="32">
        <v>1</v>
      </c>
      <c r="DB118" s="32">
        <v>0</v>
      </c>
      <c r="DC118" s="32">
        <v>0</v>
      </c>
      <c r="DD118" s="32">
        <v>0</v>
      </c>
      <c r="DE118" s="32">
        <v>0</v>
      </c>
      <c r="DF118" s="35">
        <v>0</v>
      </c>
      <c r="DG118" s="33">
        <v>0</v>
      </c>
      <c r="DH118" s="32">
        <v>0</v>
      </c>
      <c r="DI118" s="32">
        <v>0</v>
      </c>
      <c r="DJ118" s="33"/>
      <c r="DK118" s="33"/>
      <c r="DL118" s="33"/>
      <c r="DM118" s="33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4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1"/>
      <c r="ET118" s="11"/>
      <c r="EU118" s="11"/>
      <c r="EV118" s="11"/>
      <c r="EW118" s="11"/>
      <c r="EX118" s="11"/>
      <c r="EY118" s="11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</row>
    <row r="119" spans="89:169">
      <c r="CK119" t="s">
        <v>122</v>
      </c>
      <c r="CL119" s="88">
        <v>1</v>
      </c>
      <c r="CM119" s="86">
        <f t="shared" si="59"/>
        <v>1</v>
      </c>
      <c r="CN119" s="38">
        <v>1</v>
      </c>
      <c r="CO119" s="33">
        <v>0</v>
      </c>
      <c r="CP119" s="32">
        <f t="shared" si="60"/>
        <v>1</v>
      </c>
      <c r="CQ119" s="33">
        <v>0</v>
      </c>
      <c r="CR119" s="33">
        <v>1</v>
      </c>
      <c r="CS119" s="34">
        <v>5</v>
      </c>
      <c r="CT119" s="34">
        <v>3</v>
      </c>
      <c r="CU119" s="32">
        <f t="shared" si="61"/>
        <v>0</v>
      </c>
      <c r="CV119" s="32">
        <f t="shared" si="62"/>
        <v>0</v>
      </c>
      <c r="CW119" s="32">
        <f t="shared" si="63"/>
        <v>1</v>
      </c>
      <c r="CX119" s="32">
        <f t="shared" si="64"/>
        <v>0</v>
      </c>
      <c r="CY119" s="32">
        <v>0</v>
      </c>
      <c r="CZ119" s="32">
        <v>0</v>
      </c>
      <c r="DA119" s="32">
        <v>0</v>
      </c>
      <c r="DB119" s="32">
        <v>0</v>
      </c>
      <c r="DC119" s="32">
        <v>0</v>
      </c>
      <c r="DD119" s="32">
        <v>1</v>
      </c>
      <c r="DE119" s="32">
        <v>0</v>
      </c>
      <c r="DF119" s="35">
        <v>0</v>
      </c>
      <c r="DG119" s="33">
        <v>0</v>
      </c>
      <c r="DH119" s="32">
        <v>0</v>
      </c>
      <c r="DI119" s="32">
        <v>0</v>
      </c>
      <c r="DJ119" s="33"/>
      <c r="DK119" s="33"/>
      <c r="DL119" s="33"/>
      <c r="DM119" s="33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4"/>
      <c r="DZ119" s="10"/>
      <c r="EA119" s="10"/>
      <c r="EB119" s="10"/>
      <c r="EC119" s="10"/>
      <c r="ED119" s="10" t="s">
        <v>85</v>
      </c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1"/>
      <c r="ET119" s="11"/>
      <c r="EU119" s="11"/>
      <c r="EV119" s="11"/>
      <c r="EW119" s="11"/>
      <c r="EX119" s="11"/>
      <c r="EY119" s="11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</row>
    <row r="120" spans="89:169">
      <c r="CK120" t="s">
        <v>123</v>
      </c>
      <c r="CL120" s="88">
        <v>24</v>
      </c>
      <c r="CM120" s="86">
        <f t="shared" si="59"/>
        <v>24</v>
      </c>
      <c r="CN120" s="38">
        <v>1</v>
      </c>
      <c r="CO120" s="33">
        <v>0</v>
      </c>
      <c r="CP120" s="32">
        <f t="shared" si="60"/>
        <v>1</v>
      </c>
      <c r="CQ120" s="33">
        <v>0</v>
      </c>
      <c r="CR120" s="33">
        <v>1</v>
      </c>
      <c r="CS120" s="34">
        <v>5</v>
      </c>
      <c r="CT120" s="34">
        <v>3</v>
      </c>
      <c r="CU120" s="32">
        <f t="shared" si="61"/>
        <v>0</v>
      </c>
      <c r="CV120" s="32">
        <f t="shared" si="62"/>
        <v>0</v>
      </c>
      <c r="CW120" s="32">
        <f t="shared" si="63"/>
        <v>1</v>
      </c>
      <c r="CX120" s="32">
        <f t="shared" si="64"/>
        <v>0</v>
      </c>
      <c r="CY120" s="32">
        <v>0</v>
      </c>
      <c r="CZ120" s="32">
        <v>1</v>
      </c>
      <c r="DA120" s="32">
        <v>0</v>
      </c>
      <c r="DB120" s="32">
        <v>0</v>
      </c>
      <c r="DC120" s="32">
        <v>0</v>
      </c>
      <c r="DD120" s="32">
        <v>0</v>
      </c>
      <c r="DE120" s="32">
        <v>0</v>
      </c>
      <c r="DF120" s="35">
        <v>0</v>
      </c>
      <c r="DG120" s="33">
        <v>0</v>
      </c>
      <c r="DH120" s="32">
        <v>0</v>
      </c>
      <c r="DI120" s="32">
        <v>0</v>
      </c>
      <c r="DJ120" s="33"/>
      <c r="DK120" s="33"/>
      <c r="DL120" s="33"/>
      <c r="DM120" s="33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4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1">
        <v>5</v>
      </c>
      <c r="ET120" s="11"/>
      <c r="EU120" s="11"/>
      <c r="EV120" s="11"/>
      <c r="EW120" s="11"/>
      <c r="EX120" s="11"/>
      <c r="EY120" s="11">
        <v>5</v>
      </c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</row>
    <row r="121" spans="89:169">
      <c r="CK121" t="s">
        <v>125</v>
      </c>
      <c r="CL121" s="88">
        <v>22</v>
      </c>
      <c r="CM121" s="86">
        <f t="shared" si="59"/>
        <v>22</v>
      </c>
      <c r="CN121" s="38">
        <v>1</v>
      </c>
      <c r="CO121" s="33">
        <v>0</v>
      </c>
      <c r="CP121" s="32">
        <f t="shared" si="60"/>
        <v>1</v>
      </c>
      <c r="CQ121" s="33">
        <v>0</v>
      </c>
      <c r="CR121" s="33">
        <v>1</v>
      </c>
      <c r="CS121" s="34">
        <v>6</v>
      </c>
      <c r="CT121" s="34">
        <v>4</v>
      </c>
      <c r="CU121" s="32">
        <f t="shared" si="61"/>
        <v>0</v>
      </c>
      <c r="CV121" s="32">
        <f t="shared" si="62"/>
        <v>0</v>
      </c>
      <c r="CW121" s="32">
        <f t="shared" si="63"/>
        <v>0</v>
      </c>
      <c r="CX121" s="32">
        <f t="shared" si="64"/>
        <v>1</v>
      </c>
      <c r="CY121" s="32">
        <v>0</v>
      </c>
      <c r="CZ121" s="32">
        <v>0</v>
      </c>
      <c r="DA121" s="32">
        <v>0</v>
      </c>
      <c r="DB121" s="32">
        <v>0</v>
      </c>
      <c r="DC121" s="32">
        <v>0</v>
      </c>
      <c r="DD121" s="32">
        <v>1</v>
      </c>
      <c r="DE121" s="32">
        <v>0</v>
      </c>
      <c r="DF121" s="35">
        <v>0</v>
      </c>
      <c r="DG121" s="33">
        <v>0</v>
      </c>
      <c r="DH121" s="32">
        <v>0</v>
      </c>
      <c r="DI121" s="32">
        <v>0</v>
      </c>
      <c r="DJ121" s="33"/>
      <c r="DK121" s="33"/>
      <c r="DL121" s="33"/>
      <c r="DM121" s="33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4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1">
        <v>6</v>
      </c>
      <c r="FA121" s="11"/>
      <c r="FB121" s="11"/>
      <c r="FC121" s="11">
        <v>6</v>
      </c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</row>
    <row r="122" spans="89:169">
      <c r="CK122" t="s">
        <v>31</v>
      </c>
      <c r="CL122" s="88">
        <v>27</v>
      </c>
      <c r="CM122" s="86">
        <f t="shared" si="59"/>
        <v>27</v>
      </c>
      <c r="CN122" s="38">
        <v>0.5</v>
      </c>
      <c r="CO122" s="33">
        <v>0</v>
      </c>
      <c r="CP122" s="32">
        <f t="shared" si="60"/>
        <v>1</v>
      </c>
      <c r="CQ122" s="33">
        <v>0</v>
      </c>
      <c r="CR122" s="33">
        <v>1</v>
      </c>
      <c r="CS122" s="34">
        <v>6</v>
      </c>
      <c r="CT122" s="34">
        <v>4</v>
      </c>
      <c r="CU122" s="32">
        <f t="shared" si="61"/>
        <v>0</v>
      </c>
      <c r="CV122" s="32">
        <f t="shared" si="62"/>
        <v>0</v>
      </c>
      <c r="CW122" s="32">
        <f t="shared" si="63"/>
        <v>0</v>
      </c>
      <c r="CX122" s="32">
        <f t="shared" si="64"/>
        <v>1</v>
      </c>
      <c r="CY122" s="32">
        <v>0</v>
      </c>
      <c r="CZ122" s="32">
        <v>0</v>
      </c>
      <c r="DA122" s="32">
        <v>0</v>
      </c>
      <c r="DB122" s="32">
        <v>0</v>
      </c>
      <c r="DC122" s="32">
        <v>0</v>
      </c>
      <c r="DD122" s="32">
        <v>0</v>
      </c>
      <c r="DE122" s="32">
        <v>0</v>
      </c>
      <c r="DF122" s="35">
        <v>0</v>
      </c>
      <c r="DG122" s="33">
        <v>1</v>
      </c>
      <c r="DH122" s="32">
        <v>0</v>
      </c>
      <c r="DI122" s="32">
        <v>0</v>
      </c>
      <c r="DJ122" s="33"/>
      <c r="DK122" s="33"/>
      <c r="DL122" s="33"/>
      <c r="DM122" s="33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4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1"/>
      <c r="FA122" s="11"/>
      <c r="FB122" s="11"/>
      <c r="FC122" s="11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</row>
    <row r="123" spans="89:169">
      <c r="CK123" t="s">
        <v>35</v>
      </c>
      <c r="CL123" s="88">
        <v>31</v>
      </c>
      <c r="CM123" s="86">
        <f t="shared" si="59"/>
        <v>31</v>
      </c>
      <c r="CN123" s="38">
        <v>0.5</v>
      </c>
      <c r="CO123" s="33">
        <v>0</v>
      </c>
      <c r="CP123" s="32">
        <f t="shared" si="60"/>
        <v>1</v>
      </c>
      <c r="CQ123" s="33">
        <v>0</v>
      </c>
      <c r="CR123" s="33">
        <v>1</v>
      </c>
      <c r="CS123" s="34">
        <v>6</v>
      </c>
      <c r="CT123" s="34">
        <v>4</v>
      </c>
      <c r="CU123" s="32">
        <f t="shared" si="61"/>
        <v>0</v>
      </c>
      <c r="CV123" s="32">
        <f t="shared" si="62"/>
        <v>0</v>
      </c>
      <c r="CW123" s="32">
        <f t="shared" si="63"/>
        <v>0</v>
      </c>
      <c r="CX123" s="32">
        <f t="shared" si="64"/>
        <v>1</v>
      </c>
      <c r="CY123" s="32">
        <v>0</v>
      </c>
      <c r="CZ123" s="32">
        <v>0</v>
      </c>
      <c r="DA123" s="32">
        <v>1</v>
      </c>
      <c r="DB123" s="32">
        <v>0</v>
      </c>
      <c r="DC123" s="32">
        <v>0</v>
      </c>
      <c r="DD123" s="32">
        <v>0</v>
      </c>
      <c r="DE123" s="32">
        <v>0</v>
      </c>
      <c r="DF123" s="35">
        <v>0</v>
      </c>
      <c r="DG123" s="33">
        <v>0</v>
      </c>
      <c r="DH123" s="32">
        <v>0</v>
      </c>
      <c r="DI123" s="32">
        <v>0</v>
      </c>
      <c r="DJ123" s="33"/>
      <c r="DK123" s="33"/>
      <c r="DL123" s="33"/>
      <c r="DM123" s="33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4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1"/>
      <c r="FA123" s="11"/>
      <c r="FB123" s="11"/>
      <c r="FC123" s="11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</row>
    <row r="124" spans="89:169">
      <c r="CK124" t="s">
        <v>11</v>
      </c>
      <c r="CL124" s="88">
        <v>6</v>
      </c>
      <c r="CM124" s="86">
        <f t="shared" si="59"/>
        <v>6</v>
      </c>
      <c r="CN124" s="38">
        <v>0.5</v>
      </c>
      <c r="CO124" s="33">
        <v>0</v>
      </c>
      <c r="CP124" s="32">
        <f t="shared" si="60"/>
        <v>1</v>
      </c>
      <c r="CQ124" s="33">
        <v>0</v>
      </c>
      <c r="CR124" s="33">
        <v>1</v>
      </c>
      <c r="CS124" s="34">
        <v>6</v>
      </c>
      <c r="CT124" s="34">
        <v>4</v>
      </c>
      <c r="CU124" s="32">
        <f t="shared" si="61"/>
        <v>0</v>
      </c>
      <c r="CV124" s="32">
        <f t="shared" si="62"/>
        <v>0</v>
      </c>
      <c r="CW124" s="32">
        <f t="shared" si="63"/>
        <v>0</v>
      </c>
      <c r="CX124" s="32">
        <f t="shared" si="64"/>
        <v>1</v>
      </c>
      <c r="CY124" s="32">
        <v>0</v>
      </c>
      <c r="CZ124" s="32">
        <v>0</v>
      </c>
      <c r="DA124" s="32">
        <v>1</v>
      </c>
      <c r="DB124" s="32">
        <v>0</v>
      </c>
      <c r="DC124" s="32">
        <v>0</v>
      </c>
      <c r="DD124" s="32">
        <v>0</v>
      </c>
      <c r="DE124" s="32">
        <v>0</v>
      </c>
      <c r="DF124" s="35">
        <v>0</v>
      </c>
      <c r="DG124" s="33">
        <v>0</v>
      </c>
      <c r="DH124" s="32">
        <v>0</v>
      </c>
      <c r="DI124" s="32">
        <v>0</v>
      </c>
      <c r="DJ124" s="33"/>
      <c r="DK124" s="33"/>
      <c r="DL124" s="33"/>
      <c r="DM124" s="33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4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1"/>
      <c r="FA124" s="11"/>
      <c r="FB124" s="11"/>
      <c r="FC124" s="11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</row>
    <row r="125" spans="89:169">
      <c r="CK125" t="s">
        <v>16</v>
      </c>
      <c r="CL125" s="88">
        <v>26</v>
      </c>
      <c r="CM125" s="86">
        <f t="shared" si="59"/>
        <v>26</v>
      </c>
      <c r="CN125" s="38">
        <v>0.5</v>
      </c>
      <c r="CO125" s="33">
        <v>0</v>
      </c>
      <c r="CP125" s="32">
        <f t="shared" si="60"/>
        <v>1</v>
      </c>
      <c r="CQ125" s="33">
        <v>0</v>
      </c>
      <c r="CR125" s="33">
        <v>1</v>
      </c>
      <c r="CS125" s="34">
        <v>6</v>
      </c>
      <c r="CT125" s="34">
        <v>4</v>
      </c>
      <c r="CU125" s="32">
        <f t="shared" si="61"/>
        <v>0</v>
      </c>
      <c r="CV125" s="32">
        <f t="shared" si="62"/>
        <v>0</v>
      </c>
      <c r="CW125" s="32">
        <f t="shared" si="63"/>
        <v>0</v>
      </c>
      <c r="CX125" s="32">
        <f t="shared" si="64"/>
        <v>1</v>
      </c>
      <c r="CY125" s="32">
        <v>0</v>
      </c>
      <c r="CZ125" s="32">
        <v>0</v>
      </c>
      <c r="DA125" s="32">
        <v>0</v>
      </c>
      <c r="DB125" s="32">
        <v>0</v>
      </c>
      <c r="DC125" s="32">
        <v>1</v>
      </c>
      <c r="DD125" s="32">
        <v>0</v>
      </c>
      <c r="DE125" s="32">
        <v>0</v>
      </c>
      <c r="DF125" s="35">
        <v>0</v>
      </c>
      <c r="DG125" s="33">
        <v>0</v>
      </c>
      <c r="DH125" s="32">
        <v>0</v>
      </c>
      <c r="DI125" s="32">
        <v>0</v>
      </c>
      <c r="DJ125" s="33"/>
      <c r="DK125" s="33"/>
      <c r="DL125" s="33"/>
      <c r="DM125" s="33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4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1"/>
      <c r="FA125" s="11"/>
      <c r="FB125" s="11"/>
      <c r="FC125" s="11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</row>
    <row r="126" spans="89:169">
      <c r="CK126" t="s">
        <v>26</v>
      </c>
      <c r="CL126" s="88">
        <v>3</v>
      </c>
      <c r="CM126" s="86">
        <f t="shared" si="59"/>
        <v>3</v>
      </c>
      <c r="CN126" s="38">
        <v>0.5</v>
      </c>
      <c r="CO126" s="33">
        <v>0</v>
      </c>
      <c r="CP126" s="32">
        <f t="shared" si="60"/>
        <v>1</v>
      </c>
      <c r="CQ126" s="33">
        <v>0</v>
      </c>
      <c r="CR126" s="33">
        <v>1</v>
      </c>
      <c r="CS126" s="34">
        <v>6</v>
      </c>
      <c r="CT126" s="34">
        <v>4</v>
      </c>
      <c r="CU126" s="32">
        <f t="shared" si="61"/>
        <v>0</v>
      </c>
      <c r="CV126" s="32">
        <f t="shared" si="62"/>
        <v>0</v>
      </c>
      <c r="CW126" s="32">
        <f t="shared" si="63"/>
        <v>0</v>
      </c>
      <c r="CX126" s="32">
        <f t="shared" si="64"/>
        <v>1</v>
      </c>
      <c r="CY126" s="32">
        <v>0</v>
      </c>
      <c r="CZ126" s="32">
        <v>0</v>
      </c>
      <c r="DA126" s="32">
        <v>1</v>
      </c>
      <c r="DB126" s="32">
        <v>0</v>
      </c>
      <c r="DC126" s="32">
        <v>0</v>
      </c>
      <c r="DD126" s="32">
        <v>0</v>
      </c>
      <c r="DE126" s="32">
        <v>0</v>
      </c>
      <c r="DF126" s="35">
        <v>0</v>
      </c>
      <c r="DG126" s="33">
        <v>0</v>
      </c>
      <c r="DH126" s="32">
        <v>0</v>
      </c>
      <c r="DI126" s="32">
        <v>0</v>
      </c>
      <c r="DJ126" s="33"/>
      <c r="DK126" s="33"/>
      <c r="DL126" s="33"/>
      <c r="DM126" s="33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4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1">
        <v>6</v>
      </c>
      <c r="FA126" s="11"/>
      <c r="FB126" s="11"/>
      <c r="FC126" s="11">
        <v>6</v>
      </c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</row>
    <row r="127" spans="89:169">
      <c r="CK127" s="6" t="s">
        <v>84</v>
      </c>
      <c r="CL127" s="88">
        <v>4</v>
      </c>
      <c r="CM127" s="86">
        <f t="shared" si="59"/>
        <v>4</v>
      </c>
      <c r="CN127" s="40">
        <v>2</v>
      </c>
      <c r="CO127" s="33">
        <v>0</v>
      </c>
      <c r="CP127" s="32">
        <f t="shared" si="60"/>
        <v>1</v>
      </c>
      <c r="CQ127" s="33">
        <v>0</v>
      </c>
      <c r="CR127" s="33">
        <v>1</v>
      </c>
      <c r="CS127" s="37">
        <v>7</v>
      </c>
      <c r="CT127" s="37">
        <v>4</v>
      </c>
      <c r="CU127" s="32">
        <f t="shared" si="61"/>
        <v>0</v>
      </c>
      <c r="CV127" s="32">
        <f t="shared" si="62"/>
        <v>0</v>
      </c>
      <c r="CW127" s="32">
        <f t="shared" si="63"/>
        <v>0</v>
      </c>
      <c r="CX127" s="32">
        <f t="shared" si="64"/>
        <v>1</v>
      </c>
      <c r="CY127" s="32">
        <v>0</v>
      </c>
      <c r="CZ127" s="32">
        <v>0</v>
      </c>
      <c r="DA127" s="32">
        <v>0</v>
      </c>
      <c r="DB127" s="32">
        <v>0</v>
      </c>
      <c r="DC127" s="32">
        <v>0</v>
      </c>
      <c r="DD127" s="32">
        <v>0</v>
      </c>
      <c r="DE127" s="32">
        <v>0</v>
      </c>
      <c r="DF127" s="35">
        <v>0</v>
      </c>
      <c r="DG127" s="33">
        <v>0</v>
      </c>
      <c r="DH127" s="32">
        <v>0</v>
      </c>
      <c r="DI127" s="32">
        <v>1</v>
      </c>
      <c r="DJ127" s="33"/>
      <c r="DK127" s="33"/>
      <c r="DL127" s="33"/>
      <c r="DM127" s="33"/>
      <c r="DY127" s="7"/>
      <c r="FB127" s="9"/>
      <c r="FC127" s="9"/>
      <c r="FD127" s="11">
        <v>7</v>
      </c>
      <c r="FE127" s="11"/>
      <c r="FF127" s="11"/>
      <c r="FG127" s="11"/>
      <c r="FH127" s="11"/>
      <c r="FI127" s="11"/>
      <c r="FJ127" s="11"/>
      <c r="FK127" s="11">
        <v>7</v>
      </c>
      <c r="FL127" s="10"/>
      <c r="FM127" s="10"/>
    </row>
    <row r="128" spans="89:169">
      <c r="CK128" t="s">
        <v>80</v>
      </c>
      <c r="CL128" s="88">
        <v>37</v>
      </c>
      <c r="CM128" s="86">
        <f t="shared" si="59"/>
        <v>37</v>
      </c>
      <c r="CN128" s="43">
        <v>1</v>
      </c>
      <c r="CO128" s="33">
        <v>0</v>
      </c>
      <c r="CP128" s="32">
        <f t="shared" si="60"/>
        <v>1</v>
      </c>
      <c r="CQ128" s="33">
        <v>0</v>
      </c>
      <c r="CR128" s="33">
        <v>1</v>
      </c>
      <c r="CS128" s="107">
        <v>8</v>
      </c>
      <c r="CT128" s="107">
        <v>1</v>
      </c>
      <c r="CU128" s="32">
        <f t="shared" si="61"/>
        <v>1</v>
      </c>
      <c r="CV128" s="32">
        <f t="shared" si="62"/>
        <v>0</v>
      </c>
      <c r="CW128" s="32">
        <f t="shared" si="63"/>
        <v>0</v>
      </c>
      <c r="CX128" s="32">
        <f t="shared" si="64"/>
        <v>0</v>
      </c>
      <c r="CY128" s="32">
        <v>0</v>
      </c>
      <c r="CZ128" s="32">
        <v>0</v>
      </c>
      <c r="DA128" s="32">
        <v>0</v>
      </c>
      <c r="DB128" s="32">
        <v>1</v>
      </c>
      <c r="DC128" s="32">
        <v>0</v>
      </c>
      <c r="DD128" s="32">
        <v>0</v>
      </c>
      <c r="DE128" s="32">
        <v>0</v>
      </c>
      <c r="DF128" s="35">
        <v>0</v>
      </c>
      <c r="DG128" s="33">
        <v>0</v>
      </c>
      <c r="DH128" s="32">
        <v>0</v>
      </c>
      <c r="DI128" s="32">
        <v>0</v>
      </c>
      <c r="DJ128" s="33"/>
      <c r="DK128" s="33"/>
      <c r="DL128" s="33"/>
      <c r="DM128" s="33"/>
      <c r="DN128" s="11">
        <v>8</v>
      </c>
      <c r="DO128" s="11"/>
      <c r="DP128" s="11"/>
      <c r="DQ128" s="11"/>
      <c r="DR128" s="11"/>
      <c r="DS128" s="11"/>
      <c r="DT128" s="11"/>
      <c r="DU128" s="11">
        <v>8</v>
      </c>
      <c r="DV128" s="9"/>
      <c r="DW128" s="9"/>
      <c r="DX128" s="9"/>
      <c r="DY128" s="7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</row>
    <row r="129" spans="89:169">
      <c r="CK129" t="s">
        <v>72</v>
      </c>
      <c r="CL129" s="88">
        <v>20</v>
      </c>
      <c r="CM129" s="86">
        <f t="shared" si="59"/>
        <v>20</v>
      </c>
      <c r="CN129" s="43">
        <v>1</v>
      </c>
      <c r="CO129" s="33">
        <v>0</v>
      </c>
      <c r="CP129" s="32">
        <f t="shared" si="60"/>
        <v>1</v>
      </c>
      <c r="CQ129" s="33">
        <v>0</v>
      </c>
      <c r="CR129" s="33">
        <v>1</v>
      </c>
      <c r="CS129" s="107">
        <v>8</v>
      </c>
      <c r="CT129" s="107">
        <v>1</v>
      </c>
      <c r="CU129" s="32">
        <f t="shared" si="61"/>
        <v>1</v>
      </c>
      <c r="CV129" s="32">
        <f t="shared" si="62"/>
        <v>0</v>
      </c>
      <c r="CW129" s="32">
        <f t="shared" si="63"/>
        <v>0</v>
      </c>
      <c r="CX129" s="32">
        <f t="shared" si="64"/>
        <v>0</v>
      </c>
      <c r="CY129" s="32">
        <v>0</v>
      </c>
      <c r="CZ129" s="32">
        <v>0</v>
      </c>
      <c r="DA129" s="32">
        <v>1</v>
      </c>
      <c r="DB129" s="32">
        <v>0</v>
      </c>
      <c r="DC129" s="32">
        <v>0</v>
      </c>
      <c r="DD129" s="32">
        <v>0</v>
      </c>
      <c r="DE129" s="32">
        <v>0</v>
      </c>
      <c r="DF129" s="35">
        <v>0</v>
      </c>
      <c r="DG129" s="33">
        <v>0</v>
      </c>
      <c r="DH129" s="32">
        <v>0</v>
      </c>
      <c r="DI129" s="32">
        <v>0</v>
      </c>
      <c r="DJ129" s="33"/>
      <c r="DK129" s="33"/>
      <c r="DL129" s="33"/>
      <c r="DM129" s="33"/>
      <c r="DN129" s="11"/>
      <c r="DO129" s="11"/>
      <c r="DP129" s="11"/>
      <c r="DQ129" s="11"/>
      <c r="DR129" s="11"/>
      <c r="DS129" s="11"/>
      <c r="DT129" s="11"/>
      <c r="DU129" s="11"/>
      <c r="DV129" s="9"/>
      <c r="DW129" s="9"/>
      <c r="DX129" s="9"/>
      <c r="DY129" s="7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</row>
    <row r="130" spans="89:169">
      <c r="CK130" t="s">
        <v>126</v>
      </c>
      <c r="CL130" s="88">
        <v>24</v>
      </c>
      <c r="CM130" s="86">
        <f t="shared" si="59"/>
        <v>24</v>
      </c>
      <c r="CN130" s="44">
        <v>1</v>
      </c>
      <c r="CO130" s="33">
        <v>0</v>
      </c>
      <c r="CP130" s="32">
        <f t="shared" si="60"/>
        <v>1</v>
      </c>
      <c r="CQ130" s="33">
        <v>0</v>
      </c>
      <c r="CR130" s="33">
        <v>1</v>
      </c>
      <c r="CS130" s="107">
        <v>8</v>
      </c>
      <c r="CT130" s="107">
        <v>1</v>
      </c>
      <c r="CU130" s="32">
        <f t="shared" si="61"/>
        <v>1</v>
      </c>
      <c r="CV130" s="32">
        <f t="shared" si="62"/>
        <v>0</v>
      </c>
      <c r="CW130" s="32">
        <f t="shared" si="63"/>
        <v>0</v>
      </c>
      <c r="CX130" s="32">
        <f t="shared" si="64"/>
        <v>0</v>
      </c>
      <c r="CY130" s="32">
        <v>0</v>
      </c>
      <c r="CZ130" s="32">
        <v>1</v>
      </c>
      <c r="DA130" s="32">
        <v>0</v>
      </c>
      <c r="DB130" s="32">
        <v>0</v>
      </c>
      <c r="DC130" s="32">
        <v>0</v>
      </c>
      <c r="DD130" s="32">
        <v>0</v>
      </c>
      <c r="DE130" s="32">
        <v>0</v>
      </c>
      <c r="DF130" s="35">
        <v>0</v>
      </c>
      <c r="DG130" s="33">
        <v>0</v>
      </c>
      <c r="DH130" s="32">
        <v>0</v>
      </c>
      <c r="DI130" s="32">
        <v>0</v>
      </c>
      <c r="DJ130" s="33"/>
      <c r="DK130" s="33"/>
      <c r="DL130" s="33"/>
      <c r="DM130" s="33"/>
      <c r="DN130" s="11"/>
      <c r="DO130" s="11"/>
      <c r="DP130" s="11"/>
      <c r="DQ130" s="11"/>
      <c r="DR130" s="11"/>
      <c r="DS130" s="11"/>
      <c r="DT130" s="11"/>
      <c r="DU130" s="11"/>
      <c r="DV130" s="9"/>
      <c r="DW130" s="9"/>
      <c r="DX130" s="9"/>
      <c r="DY130" s="7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</row>
    <row r="131" spans="89:169">
      <c r="CK131" t="s">
        <v>127</v>
      </c>
      <c r="CL131" s="88">
        <v>25</v>
      </c>
      <c r="CM131" s="86">
        <f t="shared" si="59"/>
        <v>25</v>
      </c>
      <c r="CN131" s="43">
        <v>1</v>
      </c>
      <c r="CO131" s="33">
        <v>0</v>
      </c>
      <c r="CP131" s="32">
        <f t="shared" si="60"/>
        <v>1</v>
      </c>
      <c r="CQ131" s="33">
        <v>0</v>
      </c>
      <c r="CR131" s="33">
        <v>1</v>
      </c>
      <c r="CS131" s="107">
        <v>8</v>
      </c>
      <c r="CT131" s="107">
        <v>1</v>
      </c>
      <c r="CU131" s="32">
        <f t="shared" si="61"/>
        <v>1</v>
      </c>
      <c r="CV131" s="32">
        <f t="shared" si="62"/>
        <v>0</v>
      </c>
      <c r="CW131" s="32">
        <f t="shared" si="63"/>
        <v>0</v>
      </c>
      <c r="CX131" s="32">
        <f t="shared" si="64"/>
        <v>0</v>
      </c>
      <c r="CY131" s="32">
        <v>1</v>
      </c>
      <c r="CZ131" s="32">
        <v>0</v>
      </c>
      <c r="DA131" s="32">
        <v>0</v>
      </c>
      <c r="DB131" s="32">
        <v>0</v>
      </c>
      <c r="DC131" s="32">
        <v>0</v>
      </c>
      <c r="DD131" s="32">
        <v>0</v>
      </c>
      <c r="DE131" s="32">
        <v>0</v>
      </c>
      <c r="DF131" s="35">
        <v>0</v>
      </c>
      <c r="DG131" s="33">
        <v>0</v>
      </c>
      <c r="DH131" s="32">
        <v>0</v>
      </c>
      <c r="DI131" s="32">
        <v>0</v>
      </c>
      <c r="DJ131" s="33"/>
      <c r="DK131" s="33"/>
      <c r="DL131" s="33"/>
      <c r="DM131" s="33"/>
      <c r="DN131" s="11">
        <v>8</v>
      </c>
      <c r="DO131" s="11"/>
      <c r="DP131" s="11"/>
      <c r="DQ131" s="11"/>
      <c r="DR131" s="11"/>
      <c r="DS131" s="11"/>
      <c r="DT131" s="11"/>
      <c r="DU131" s="11">
        <v>8</v>
      </c>
      <c r="DV131" s="9"/>
      <c r="DW131" s="9"/>
      <c r="DX131" s="9"/>
      <c r="DY131" s="7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</row>
    <row r="132" spans="89:169">
      <c r="CK132" s="12" t="s">
        <v>60</v>
      </c>
      <c r="CL132" s="88">
        <v>6</v>
      </c>
      <c r="CM132" s="86">
        <f t="shared" ref="CM132:CM144" si="65">ROUND(CL132,1)</f>
        <v>6</v>
      </c>
      <c r="CN132" s="44">
        <v>1</v>
      </c>
      <c r="CO132" s="33">
        <v>0</v>
      </c>
      <c r="CP132" s="32">
        <f t="shared" ref="CP132:CP144" si="66">IF(CO132=0,1,0)</f>
        <v>1</v>
      </c>
      <c r="CQ132" s="33">
        <v>0</v>
      </c>
      <c r="CR132" s="33">
        <v>1</v>
      </c>
      <c r="CS132" s="34">
        <v>9</v>
      </c>
      <c r="CT132" s="34">
        <v>2</v>
      </c>
      <c r="CU132" s="32">
        <f t="shared" ref="CU132:CU144" si="67">IF(CT132=1,1,0)</f>
        <v>0</v>
      </c>
      <c r="CV132" s="32">
        <f t="shared" ref="CV132:CV144" si="68">IF(CT132=2,1,0)</f>
        <v>1</v>
      </c>
      <c r="CW132" s="32">
        <f t="shared" ref="CW132:CW144" si="69">IF(CT132=3,1,0)</f>
        <v>0</v>
      </c>
      <c r="CX132" s="32">
        <f t="shared" ref="CX132:CX144" si="70">IF(CT132=4,1,0)</f>
        <v>0</v>
      </c>
      <c r="CY132" s="32">
        <v>0</v>
      </c>
      <c r="CZ132" s="32">
        <v>0</v>
      </c>
      <c r="DA132" s="32">
        <v>0</v>
      </c>
      <c r="DB132" s="32">
        <v>1</v>
      </c>
      <c r="DC132" s="32">
        <v>0</v>
      </c>
      <c r="DD132" s="32">
        <v>0</v>
      </c>
      <c r="DE132" s="32">
        <v>0</v>
      </c>
      <c r="DF132" s="35">
        <v>0</v>
      </c>
      <c r="DG132" s="33">
        <v>0</v>
      </c>
      <c r="DH132" s="32">
        <v>0</v>
      </c>
      <c r="DI132" s="32">
        <v>0</v>
      </c>
      <c r="DJ132" s="33"/>
      <c r="DK132" s="33"/>
      <c r="DL132" s="33"/>
      <c r="DM132" s="33"/>
      <c r="DN132" s="9"/>
      <c r="DO132" s="9"/>
      <c r="DP132" s="9"/>
      <c r="DQ132" s="9"/>
      <c r="DR132" s="9"/>
      <c r="DS132" s="9"/>
      <c r="DT132" s="9"/>
      <c r="DU132" s="9"/>
      <c r="DV132" s="11">
        <v>9</v>
      </c>
      <c r="DW132" s="11">
        <v>9</v>
      </c>
      <c r="DX132" s="9"/>
      <c r="DY132" s="9"/>
      <c r="DZ132" s="11">
        <v>9</v>
      </c>
      <c r="EA132" s="11"/>
      <c r="EB132" s="11"/>
      <c r="EC132" s="11">
        <v>9</v>
      </c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</row>
    <row r="133" spans="89:169">
      <c r="CK133" s="12" t="s">
        <v>48</v>
      </c>
      <c r="CL133" s="88">
        <v>11</v>
      </c>
      <c r="CM133" s="86">
        <f t="shared" si="65"/>
        <v>11</v>
      </c>
      <c r="CN133" s="44">
        <v>1</v>
      </c>
      <c r="CO133" s="33">
        <v>0</v>
      </c>
      <c r="CP133" s="32">
        <f t="shared" si="66"/>
        <v>1</v>
      </c>
      <c r="CQ133" s="33">
        <v>0</v>
      </c>
      <c r="CR133" s="33">
        <v>1</v>
      </c>
      <c r="CS133" s="34">
        <v>9</v>
      </c>
      <c r="CT133" s="34">
        <v>2</v>
      </c>
      <c r="CU133" s="32">
        <f t="shared" si="67"/>
        <v>0</v>
      </c>
      <c r="CV133" s="32">
        <f t="shared" si="68"/>
        <v>1</v>
      </c>
      <c r="CW133" s="32">
        <f t="shared" si="69"/>
        <v>0</v>
      </c>
      <c r="CX133" s="32">
        <f t="shared" si="70"/>
        <v>0</v>
      </c>
      <c r="CY133" s="32">
        <v>1</v>
      </c>
      <c r="CZ133" s="32">
        <v>0</v>
      </c>
      <c r="DA133" s="32">
        <v>0</v>
      </c>
      <c r="DB133" s="32">
        <v>0</v>
      </c>
      <c r="DC133" s="32">
        <v>0</v>
      </c>
      <c r="DD133" s="32">
        <v>0</v>
      </c>
      <c r="DE133" s="32">
        <v>0</v>
      </c>
      <c r="DF133" s="35">
        <v>0</v>
      </c>
      <c r="DG133" s="33">
        <v>0</v>
      </c>
      <c r="DH133" s="32">
        <v>0</v>
      </c>
      <c r="DI133" s="32">
        <v>0</v>
      </c>
      <c r="DJ133" s="33"/>
      <c r="DK133" s="33"/>
      <c r="DL133" s="33"/>
      <c r="DM133" s="33"/>
      <c r="DN133" s="9"/>
      <c r="DO133" s="9"/>
      <c r="DP133" s="9"/>
      <c r="DQ133" s="9"/>
      <c r="DR133" s="9"/>
      <c r="DS133" s="9"/>
      <c r="DT133" s="9"/>
      <c r="DU133" s="9"/>
      <c r="DV133" s="11"/>
      <c r="DW133" s="11"/>
      <c r="DX133" s="9"/>
      <c r="DY133" s="9"/>
      <c r="DZ133" s="11"/>
      <c r="EA133" s="11"/>
      <c r="EB133" s="11"/>
      <c r="EC133" s="11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</row>
    <row r="134" spans="89:169">
      <c r="CK134" s="12" t="s">
        <v>73</v>
      </c>
      <c r="CL134" s="88">
        <v>24</v>
      </c>
      <c r="CM134" s="86">
        <f t="shared" si="65"/>
        <v>24</v>
      </c>
      <c r="CN134" s="44">
        <v>1</v>
      </c>
      <c r="CO134" s="33">
        <v>0</v>
      </c>
      <c r="CP134" s="32">
        <f t="shared" si="66"/>
        <v>1</v>
      </c>
      <c r="CQ134" s="33">
        <v>0</v>
      </c>
      <c r="CR134" s="33">
        <v>1</v>
      </c>
      <c r="CS134" s="34">
        <v>9</v>
      </c>
      <c r="CT134" s="34">
        <v>2</v>
      </c>
      <c r="CU134" s="32">
        <f t="shared" si="67"/>
        <v>0</v>
      </c>
      <c r="CV134" s="32">
        <f t="shared" si="68"/>
        <v>1</v>
      </c>
      <c r="CW134" s="32">
        <f t="shared" si="69"/>
        <v>0</v>
      </c>
      <c r="CX134" s="32">
        <f t="shared" si="70"/>
        <v>0</v>
      </c>
      <c r="CY134" s="32">
        <v>0</v>
      </c>
      <c r="CZ134" s="32">
        <v>1</v>
      </c>
      <c r="DA134" s="32">
        <v>0</v>
      </c>
      <c r="DB134" s="32">
        <v>0</v>
      </c>
      <c r="DC134" s="32">
        <v>0</v>
      </c>
      <c r="DD134" s="32">
        <v>0</v>
      </c>
      <c r="DE134" s="32">
        <v>0</v>
      </c>
      <c r="DF134" s="35">
        <v>0</v>
      </c>
      <c r="DG134" s="33">
        <v>0</v>
      </c>
      <c r="DH134" s="32">
        <v>0</v>
      </c>
      <c r="DI134" s="32">
        <v>0</v>
      </c>
      <c r="DJ134" s="33"/>
      <c r="DK134" s="33"/>
      <c r="DL134" s="33"/>
      <c r="DM134" s="33"/>
      <c r="DN134" s="9"/>
      <c r="DO134" s="9"/>
      <c r="DP134" s="9"/>
      <c r="DQ134" s="9"/>
      <c r="DR134" s="9"/>
      <c r="DS134" s="9"/>
      <c r="DT134" s="9"/>
      <c r="DU134" s="9"/>
      <c r="DV134" s="11"/>
      <c r="DW134" s="11"/>
      <c r="DX134" s="9"/>
      <c r="DY134" s="9"/>
      <c r="DZ134" s="11"/>
      <c r="EA134" s="11"/>
      <c r="EB134" s="11"/>
      <c r="EC134" s="11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</row>
    <row r="135" spans="89:169">
      <c r="CK135" s="12" t="s">
        <v>66</v>
      </c>
      <c r="CL135" s="88">
        <v>1</v>
      </c>
      <c r="CM135" s="86">
        <f t="shared" si="65"/>
        <v>1</v>
      </c>
      <c r="CN135" s="43">
        <v>1</v>
      </c>
      <c r="CO135" s="33">
        <v>0</v>
      </c>
      <c r="CP135" s="32">
        <f t="shared" si="66"/>
        <v>1</v>
      </c>
      <c r="CQ135" s="33">
        <v>0</v>
      </c>
      <c r="CR135" s="33">
        <v>1</v>
      </c>
      <c r="CS135" s="34">
        <v>9</v>
      </c>
      <c r="CT135" s="34">
        <v>2</v>
      </c>
      <c r="CU135" s="32">
        <f t="shared" si="67"/>
        <v>0</v>
      </c>
      <c r="CV135" s="32">
        <f t="shared" si="68"/>
        <v>1</v>
      </c>
      <c r="CW135" s="32">
        <f t="shared" si="69"/>
        <v>0</v>
      </c>
      <c r="CX135" s="32">
        <f t="shared" si="70"/>
        <v>0</v>
      </c>
      <c r="CY135" s="32">
        <v>1</v>
      </c>
      <c r="CZ135" s="32">
        <v>0</v>
      </c>
      <c r="DA135" s="32">
        <v>0</v>
      </c>
      <c r="DB135" s="32">
        <v>0</v>
      </c>
      <c r="DC135" s="32">
        <v>0</v>
      </c>
      <c r="DD135" s="32">
        <v>0</v>
      </c>
      <c r="DE135" s="32">
        <v>0</v>
      </c>
      <c r="DF135" s="35">
        <v>0</v>
      </c>
      <c r="DG135" s="33">
        <v>0</v>
      </c>
      <c r="DH135" s="32">
        <v>0</v>
      </c>
      <c r="DI135" s="32">
        <v>0</v>
      </c>
      <c r="DJ135" s="33"/>
      <c r="DK135" s="33"/>
      <c r="DL135" s="33"/>
      <c r="DM135" s="33"/>
      <c r="DN135" s="9"/>
      <c r="DO135" s="9"/>
      <c r="DP135" s="9"/>
      <c r="DQ135" s="9"/>
      <c r="DR135" s="9"/>
      <c r="DS135" s="9"/>
      <c r="DT135" s="9"/>
      <c r="DU135" s="9"/>
      <c r="DV135" s="11"/>
      <c r="DW135" s="11"/>
      <c r="DX135" s="9"/>
      <c r="DY135" s="9"/>
      <c r="DZ135" s="11"/>
      <c r="EA135" s="11"/>
      <c r="EB135" s="11"/>
      <c r="EC135" s="11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</row>
    <row r="136" spans="89:169">
      <c r="CK136" s="27" t="s">
        <v>77</v>
      </c>
      <c r="CL136" s="88">
        <v>25</v>
      </c>
      <c r="CM136" s="86">
        <f t="shared" si="65"/>
        <v>25</v>
      </c>
      <c r="CN136" s="41">
        <v>1</v>
      </c>
      <c r="CO136" s="33">
        <v>0</v>
      </c>
      <c r="CP136" s="32">
        <f t="shared" si="66"/>
        <v>1</v>
      </c>
      <c r="CQ136" s="33">
        <v>0</v>
      </c>
      <c r="CR136" s="33">
        <v>1</v>
      </c>
      <c r="CS136" s="37">
        <v>9</v>
      </c>
      <c r="CT136" s="37">
        <v>2</v>
      </c>
      <c r="CU136" s="32">
        <f t="shared" si="67"/>
        <v>0</v>
      </c>
      <c r="CV136" s="32">
        <f t="shared" si="68"/>
        <v>1</v>
      </c>
      <c r="CW136" s="32">
        <f t="shared" si="69"/>
        <v>0</v>
      </c>
      <c r="CX136" s="32">
        <f t="shared" si="70"/>
        <v>0</v>
      </c>
      <c r="CY136" s="32">
        <v>1</v>
      </c>
      <c r="CZ136" s="32">
        <v>0</v>
      </c>
      <c r="DA136" s="32">
        <v>0</v>
      </c>
      <c r="DB136" s="32">
        <v>0</v>
      </c>
      <c r="DC136" s="32">
        <v>0</v>
      </c>
      <c r="DD136" s="32">
        <v>0</v>
      </c>
      <c r="DE136" s="32">
        <v>0</v>
      </c>
      <c r="DF136" s="35">
        <v>0</v>
      </c>
      <c r="DG136" s="33">
        <v>0</v>
      </c>
      <c r="DH136" s="32">
        <v>0</v>
      </c>
      <c r="DI136" s="32">
        <v>0</v>
      </c>
      <c r="DJ136" s="33"/>
      <c r="DK136" s="33"/>
      <c r="DL136" s="33"/>
      <c r="DM136" s="33"/>
      <c r="DN136" s="9"/>
      <c r="DO136" s="9"/>
      <c r="DP136" s="9"/>
      <c r="DQ136" s="9"/>
      <c r="DR136" s="9"/>
      <c r="DS136" s="9"/>
      <c r="DT136" s="9"/>
      <c r="DU136" s="9"/>
      <c r="DV136" s="31"/>
      <c r="DW136" s="31"/>
      <c r="DX136" s="9"/>
      <c r="DY136" s="7"/>
      <c r="DZ136" s="31"/>
      <c r="EA136" s="31"/>
      <c r="EB136" s="31"/>
      <c r="EC136" s="31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</row>
    <row r="137" spans="89:169">
      <c r="CK137" s="27" t="s">
        <v>46</v>
      </c>
      <c r="CL137" s="88">
        <v>10</v>
      </c>
      <c r="CM137" s="86">
        <f t="shared" si="65"/>
        <v>10</v>
      </c>
      <c r="CN137" s="41">
        <v>1</v>
      </c>
      <c r="CO137" s="33">
        <v>0</v>
      </c>
      <c r="CP137" s="32">
        <f t="shared" si="66"/>
        <v>1</v>
      </c>
      <c r="CQ137" s="33">
        <v>0</v>
      </c>
      <c r="CR137" s="33">
        <v>1</v>
      </c>
      <c r="CS137" s="37">
        <v>9</v>
      </c>
      <c r="CT137" s="37">
        <v>2</v>
      </c>
      <c r="CU137" s="32">
        <f t="shared" si="67"/>
        <v>0</v>
      </c>
      <c r="CV137" s="32">
        <f t="shared" si="68"/>
        <v>1</v>
      </c>
      <c r="CW137" s="32">
        <f t="shared" si="69"/>
        <v>0</v>
      </c>
      <c r="CX137" s="32">
        <f t="shared" si="70"/>
        <v>0</v>
      </c>
      <c r="CY137" s="32">
        <v>0</v>
      </c>
      <c r="CZ137" s="32">
        <v>0</v>
      </c>
      <c r="DA137" s="32">
        <v>0</v>
      </c>
      <c r="DB137" s="32">
        <v>1</v>
      </c>
      <c r="DC137" s="32">
        <v>0</v>
      </c>
      <c r="DD137" s="32">
        <v>0</v>
      </c>
      <c r="DE137" s="32">
        <v>0</v>
      </c>
      <c r="DF137" s="35">
        <v>0</v>
      </c>
      <c r="DG137" s="33">
        <v>0</v>
      </c>
      <c r="DH137" s="32">
        <v>0</v>
      </c>
      <c r="DI137" s="32">
        <v>0</v>
      </c>
      <c r="DJ137" s="33"/>
      <c r="DK137" s="33"/>
      <c r="DL137" s="33"/>
      <c r="DM137" s="33"/>
      <c r="DN137" s="9"/>
      <c r="DO137" s="9"/>
      <c r="DP137" s="9"/>
      <c r="DQ137" s="9"/>
      <c r="DR137" s="9"/>
      <c r="DS137" s="9"/>
      <c r="DT137" s="9"/>
      <c r="DU137" s="9"/>
      <c r="DV137" s="31"/>
      <c r="DW137" s="31"/>
      <c r="DX137" s="9"/>
      <c r="DY137" s="7"/>
      <c r="DZ137" s="31"/>
      <c r="EA137" s="31"/>
      <c r="EB137" s="31"/>
      <c r="EC137" s="31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</row>
    <row r="138" spans="89:169">
      <c r="CK138" s="27" t="s">
        <v>61</v>
      </c>
      <c r="CL138" s="88">
        <v>10</v>
      </c>
      <c r="CM138" s="86">
        <f t="shared" si="65"/>
        <v>10</v>
      </c>
      <c r="CN138" s="41">
        <v>1</v>
      </c>
      <c r="CO138" s="33">
        <v>0</v>
      </c>
      <c r="CP138" s="32">
        <f t="shared" si="66"/>
        <v>1</v>
      </c>
      <c r="CQ138" s="33">
        <v>0</v>
      </c>
      <c r="CR138" s="33">
        <v>1</v>
      </c>
      <c r="CS138" s="37">
        <v>9</v>
      </c>
      <c r="CT138" s="37">
        <v>2</v>
      </c>
      <c r="CU138" s="32">
        <f t="shared" si="67"/>
        <v>0</v>
      </c>
      <c r="CV138" s="32">
        <f t="shared" si="68"/>
        <v>1</v>
      </c>
      <c r="CW138" s="32">
        <f t="shared" si="69"/>
        <v>0</v>
      </c>
      <c r="CX138" s="32">
        <f t="shared" si="70"/>
        <v>0</v>
      </c>
      <c r="CY138" s="32">
        <v>0</v>
      </c>
      <c r="CZ138" s="32">
        <v>0</v>
      </c>
      <c r="DA138" s="32">
        <v>0</v>
      </c>
      <c r="DB138" s="32">
        <v>1</v>
      </c>
      <c r="DC138" s="32">
        <v>0</v>
      </c>
      <c r="DD138" s="32">
        <v>0</v>
      </c>
      <c r="DE138" s="32">
        <v>0</v>
      </c>
      <c r="DF138" s="35">
        <v>0</v>
      </c>
      <c r="DG138" s="33">
        <v>0</v>
      </c>
      <c r="DH138" s="32">
        <v>0</v>
      </c>
      <c r="DI138" s="32">
        <v>0</v>
      </c>
      <c r="DJ138" s="33"/>
      <c r="DK138" s="33"/>
      <c r="DL138" s="33"/>
      <c r="DM138" s="33"/>
      <c r="DN138" s="9"/>
      <c r="DO138" s="9"/>
      <c r="DP138" s="9"/>
      <c r="DQ138" s="9"/>
      <c r="DR138" s="9"/>
      <c r="DS138" s="9"/>
      <c r="DT138" s="9"/>
      <c r="DU138" s="9"/>
      <c r="DV138" s="31">
        <v>9</v>
      </c>
      <c r="DW138" s="31">
        <v>9</v>
      </c>
      <c r="DX138" s="9"/>
      <c r="DY138" s="7"/>
      <c r="DZ138" s="31">
        <v>9</v>
      </c>
      <c r="EA138" s="31"/>
      <c r="EB138" s="31"/>
      <c r="EC138" s="31">
        <v>9</v>
      </c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</row>
    <row r="139" spans="89:169">
      <c r="CK139" s="27" t="s">
        <v>44</v>
      </c>
      <c r="CL139" s="88">
        <v>30</v>
      </c>
      <c r="CM139" s="86">
        <f t="shared" si="65"/>
        <v>30</v>
      </c>
      <c r="CN139" s="41">
        <v>1</v>
      </c>
      <c r="CO139" s="33">
        <v>0</v>
      </c>
      <c r="CP139" s="32">
        <f t="shared" si="66"/>
        <v>1</v>
      </c>
      <c r="CQ139" s="33">
        <v>0</v>
      </c>
      <c r="CR139" s="33">
        <v>1</v>
      </c>
      <c r="CS139" s="37">
        <v>10</v>
      </c>
      <c r="CT139" s="37">
        <v>3</v>
      </c>
      <c r="CU139" s="32">
        <f t="shared" si="67"/>
        <v>0</v>
      </c>
      <c r="CV139" s="32">
        <f t="shared" si="68"/>
        <v>0</v>
      </c>
      <c r="CW139" s="32">
        <f t="shared" si="69"/>
        <v>1</v>
      </c>
      <c r="CX139" s="32">
        <f t="shared" si="70"/>
        <v>0</v>
      </c>
      <c r="CY139" s="32">
        <v>0</v>
      </c>
      <c r="CZ139" s="32">
        <v>0</v>
      </c>
      <c r="DA139" s="32">
        <v>0</v>
      </c>
      <c r="DB139" s="32">
        <v>0</v>
      </c>
      <c r="DC139" s="32">
        <v>0</v>
      </c>
      <c r="DD139" s="32">
        <v>0</v>
      </c>
      <c r="DE139" s="32">
        <v>1</v>
      </c>
      <c r="DF139" s="35">
        <v>0</v>
      </c>
      <c r="DG139" s="33">
        <v>0</v>
      </c>
      <c r="DH139" s="32">
        <v>0</v>
      </c>
      <c r="DI139" s="32">
        <v>0</v>
      </c>
      <c r="DJ139" s="33"/>
      <c r="DK139" s="33"/>
      <c r="DL139" s="33"/>
      <c r="DM139" s="33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7"/>
      <c r="DZ139" s="9"/>
      <c r="EA139" s="9"/>
      <c r="EB139" s="9"/>
      <c r="EC139" s="9"/>
      <c r="ED139" s="11">
        <v>10</v>
      </c>
      <c r="EE139" s="11"/>
      <c r="EF139" s="11"/>
      <c r="EG139" s="11"/>
      <c r="EH139" s="11">
        <v>10</v>
      </c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</row>
    <row r="140" spans="89:169">
      <c r="CK140" s="27" t="s">
        <v>129</v>
      </c>
      <c r="CL140" s="88">
        <v>23</v>
      </c>
      <c r="CM140" s="86">
        <f t="shared" si="65"/>
        <v>23</v>
      </c>
      <c r="CN140" s="41">
        <v>1</v>
      </c>
      <c r="CO140" s="33">
        <v>0</v>
      </c>
      <c r="CP140" s="32">
        <f t="shared" si="66"/>
        <v>1</v>
      </c>
      <c r="CQ140" s="33">
        <v>0</v>
      </c>
      <c r="CR140" s="33">
        <v>1</v>
      </c>
      <c r="CS140" s="37">
        <v>10</v>
      </c>
      <c r="CT140" s="37">
        <v>3</v>
      </c>
      <c r="CU140" s="32">
        <f t="shared" si="67"/>
        <v>0</v>
      </c>
      <c r="CV140" s="32">
        <f t="shared" si="68"/>
        <v>0</v>
      </c>
      <c r="CW140" s="32">
        <f t="shared" si="69"/>
        <v>1</v>
      </c>
      <c r="CX140" s="32">
        <f t="shared" si="70"/>
        <v>0</v>
      </c>
      <c r="CY140" s="32">
        <v>0</v>
      </c>
      <c r="CZ140" s="32">
        <v>0</v>
      </c>
      <c r="DA140" s="32">
        <v>0</v>
      </c>
      <c r="DB140" s="32">
        <v>1</v>
      </c>
      <c r="DC140" s="32">
        <v>0</v>
      </c>
      <c r="DD140" s="32">
        <v>0</v>
      </c>
      <c r="DE140" s="32">
        <v>0</v>
      </c>
      <c r="DF140" s="35">
        <v>0</v>
      </c>
      <c r="DG140" s="33">
        <v>0</v>
      </c>
      <c r="DH140" s="32">
        <v>0</v>
      </c>
      <c r="DI140" s="32">
        <v>0</v>
      </c>
      <c r="DJ140" s="33"/>
      <c r="DK140" s="33"/>
      <c r="DL140" s="33"/>
      <c r="DM140" s="33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7"/>
      <c r="DZ140" s="9"/>
      <c r="EA140" s="9"/>
      <c r="EB140" s="9"/>
      <c r="EC140" s="9"/>
      <c r="ED140" s="11"/>
      <c r="EE140" s="11"/>
      <c r="EF140" s="11"/>
      <c r="EG140" s="11"/>
      <c r="EH140" s="11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</row>
    <row r="141" spans="89:169">
      <c r="CK141" s="27" t="s">
        <v>62</v>
      </c>
      <c r="CL141" s="88">
        <v>6</v>
      </c>
      <c r="CM141" s="86">
        <f t="shared" si="65"/>
        <v>6</v>
      </c>
      <c r="CN141" s="43">
        <v>1</v>
      </c>
      <c r="CO141" s="33">
        <v>0</v>
      </c>
      <c r="CP141" s="32">
        <f t="shared" si="66"/>
        <v>1</v>
      </c>
      <c r="CQ141" s="33">
        <v>0</v>
      </c>
      <c r="CR141" s="33">
        <v>1</v>
      </c>
      <c r="CS141" s="37">
        <v>10</v>
      </c>
      <c r="CT141" s="37">
        <v>3</v>
      </c>
      <c r="CU141" s="32">
        <f t="shared" si="67"/>
        <v>0</v>
      </c>
      <c r="CV141" s="32">
        <f t="shared" si="68"/>
        <v>0</v>
      </c>
      <c r="CW141" s="32">
        <f t="shared" si="69"/>
        <v>1</v>
      </c>
      <c r="CX141" s="32">
        <f t="shared" si="70"/>
        <v>0</v>
      </c>
      <c r="CY141" s="32">
        <v>0</v>
      </c>
      <c r="CZ141" s="32">
        <v>0</v>
      </c>
      <c r="DA141" s="32">
        <v>1</v>
      </c>
      <c r="DB141" s="32">
        <v>0</v>
      </c>
      <c r="DC141" s="32">
        <v>0</v>
      </c>
      <c r="DD141" s="32">
        <v>0</v>
      </c>
      <c r="DE141" s="32">
        <v>0</v>
      </c>
      <c r="DF141" s="35">
        <v>0</v>
      </c>
      <c r="DG141" s="33">
        <v>0</v>
      </c>
      <c r="DH141" s="32">
        <v>0</v>
      </c>
      <c r="DI141" s="32">
        <v>0</v>
      </c>
      <c r="DJ141" s="33"/>
      <c r="DK141" s="33"/>
      <c r="DL141" s="33"/>
      <c r="DM141" s="33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7"/>
      <c r="DZ141" s="9"/>
      <c r="EA141" s="9"/>
      <c r="EB141" s="9"/>
      <c r="EC141" s="9"/>
      <c r="ED141" s="11"/>
      <c r="EE141" s="11"/>
      <c r="EF141" s="11"/>
      <c r="EG141" s="11"/>
      <c r="EH141" s="11"/>
      <c r="EI141" s="9"/>
      <c r="EJ141" s="9"/>
      <c r="EK141" s="9"/>
      <c r="EL141" s="9"/>
      <c r="EM141" s="9" t="s">
        <v>85</v>
      </c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</row>
    <row r="142" spans="89:169">
      <c r="CK142" s="29" t="s">
        <v>49</v>
      </c>
      <c r="CL142" s="88">
        <v>16</v>
      </c>
      <c r="CM142" s="86">
        <f t="shared" si="65"/>
        <v>16</v>
      </c>
      <c r="CN142" s="43">
        <v>1</v>
      </c>
      <c r="CO142" s="33">
        <v>0</v>
      </c>
      <c r="CP142" s="32">
        <f t="shared" si="66"/>
        <v>1</v>
      </c>
      <c r="CQ142" s="33">
        <v>0</v>
      </c>
      <c r="CR142" s="33">
        <v>1</v>
      </c>
      <c r="CS142" s="37">
        <v>10</v>
      </c>
      <c r="CT142" s="37">
        <v>3</v>
      </c>
      <c r="CU142" s="32">
        <f t="shared" si="67"/>
        <v>0</v>
      </c>
      <c r="CV142" s="32">
        <f t="shared" si="68"/>
        <v>0</v>
      </c>
      <c r="CW142" s="32">
        <f t="shared" si="69"/>
        <v>1</v>
      </c>
      <c r="CX142" s="32">
        <f t="shared" si="70"/>
        <v>0</v>
      </c>
      <c r="CY142" s="32">
        <v>0</v>
      </c>
      <c r="CZ142" s="32">
        <v>1</v>
      </c>
      <c r="DA142" s="32">
        <v>0</v>
      </c>
      <c r="DB142" s="32">
        <v>0</v>
      </c>
      <c r="DC142" s="32">
        <v>0</v>
      </c>
      <c r="DD142" s="32">
        <v>0</v>
      </c>
      <c r="DE142" s="32">
        <v>0</v>
      </c>
      <c r="DF142" s="35">
        <v>0</v>
      </c>
      <c r="DG142" s="33">
        <v>0</v>
      </c>
      <c r="DH142" s="32">
        <v>0</v>
      </c>
      <c r="DI142" s="32">
        <v>0</v>
      </c>
      <c r="DJ142" s="33"/>
      <c r="DK142" s="33"/>
      <c r="DL142" s="33"/>
      <c r="DM142" s="33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7"/>
      <c r="DZ142" s="9"/>
      <c r="EA142" s="9"/>
      <c r="EB142" s="9"/>
      <c r="EC142" s="9"/>
      <c r="ED142" s="11"/>
      <c r="EE142" s="11"/>
      <c r="EF142" s="11"/>
      <c r="EG142" s="11"/>
      <c r="EH142" s="11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</row>
    <row r="143" spans="89:169">
      <c r="CK143" s="29" t="s">
        <v>130</v>
      </c>
      <c r="CL143" s="88">
        <v>25</v>
      </c>
      <c r="CM143" s="86">
        <f t="shared" si="65"/>
        <v>25</v>
      </c>
      <c r="CN143" s="43">
        <v>1</v>
      </c>
      <c r="CO143" s="33">
        <v>0</v>
      </c>
      <c r="CP143" s="32">
        <f t="shared" si="66"/>
        <v>1</v>
      </c>
      <c r="CQ143" s="33">
        <v>0</v>
      </c>
      <c r="CR143" s="33">
        <v>1</v>
      </c>
      <c r="CS143" s="37">
        <v>10</v>
      </c>
      <c r="CT143" s="37">
        <v>3</v>
      </c>
      <c r="CU143" s="32">
        <f t="shared" si="67"/>
        <v>0</v>
      </c>
      <c r="CV143" s="32">
        <f t="shared" si="68"/>
        <v>0</v>
      </c>
      <c r="CW143" s="32">
        <f t="shared" si="69"/>
        <v>1</v>
      </c>
      <c r="CX143" s="32">
        <f t="shared" si="70"/>
        <v>0</v>
      </c>
      <c r="CY143" s="32">
        <v>1</v>
      </c>
      <c r="CZ143" s="32">
        <v>0</v>
      </c>
      <c r="DA143" s="32">
        <v>0</v>
      </c>
      <c r="DB143" s="32">
        <v>0</v>
      </c>
      <c r="DC143" s="32">
        <v>0</v>
      </c>
      <c r="DD143" s="32">
        <v>0</v>
      </c>
      <c r="DE143" s="32">
        <v>0</v>
      </c>
      <c r="DF143" s="35">
        <v>0</v>
      </c>
      <c r="DG143" s="33">
        <v>0</v>
      </c>
      <c r="DH143" s="32">
        <v>0</v>
      </c>
      <c r="DI143" s="32">
        <v>0</v>
      </c>
      <c r="DJ143" s="33"/>
      <c r="DK143" s="33"/>
      <c r="DL143" s="33"/>
      <c r="DM143" s="33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7"/>
      <c r="DZ143" s="9"/>
      <c r="EA143" s="9"/>
      <c r="EB143" s="9"/>
      <c r="EC143" s="9"/>
      <c r="ED143" s="11"/>
      <c r="EE143" s="11"/>
      <c r="EF143" s="11"/>
      <c r="EG143" s="11"/>
      <c r="EH143" s="11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</row>
    <row r="144" spans="89:169" ht="16" thickBot="1">
      <c r="CK144" s="29" t="s">
        <v>69</v>
      </c>
      <c r="CL144" s="89">
        <v>6</v>
      </c>
      <c r="CM144" s="86">
        <f t="shared" si="65"/>
        <v>6</v>
      </c>
      <c r="CN144" s="43">
        <v>0.5</v>
      </c>
      <c r="CO144" s="33">
        <v>0</v>
      </c>
      <c r="CP144" s="32">
        <f t="shared" si="66"/>
        <v>1</v>
      </c>
      <c r="CQ144" s="33">
        <v>0</v>
      </c>
      <c r="CR144" s="33">
        <v>1</v>
      </c>
      <c r="CS144" s="37">
        <v>10</v>
      </c>
      <c r="CT144" s="37">
        <v>3</v>
      </c>
      <c r="CU144" s="32">
        <f t="shared" si="67"/>
        <v>0</v>
      </c>
      <c r="CV144" s="32">
        <f t="shared" si="68"/>
        <v>0</v>
      </c>
      <c r="CW144" s="32">
        <f t="shared" si="69"/>
        <v>1</v>
      </c>
      <c r="CX144" s="32">
        <f t="shared" si="70"/>
        <v>0</v>
      </c>
      <c r="CY144" s="32">
        <v>0</v>
      </c>
      <c r="CZ144" s="32">
        <v>0</v>
      </c>
      <c r="DA144" s="32">
        <v>1</v>
      </c>
      <c r="DB144" s="32">
        <v>0</v>
      </c>
      <c r="DC144" s="32">
        <v>0</v>
      </c>
      <c r="DD144" s="32">
        <v>0</v>
      </c>
      <c r="DE144" s="32">
        <v>0</v>
      </c>
      <c r="DF144" s="35">
        <v>0</v>
      </c>
      <c r="DG144" s="33">
        <v>0</v>
      </c>
      <c r="DH144" s="32">
        <v>0</v>
      </c>
      <c r="DI144" s="32">
        <v>0</v>
      </c>
      <c r="DJ144" s="33"/>
      <c r="DK144" s="33"/>
      <c r="DL144" s="33"/>
      <c r="DM144" s="33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7"/>
      <c r="DZ144" s="9"/>
      <c r="EA144" s="9"/>
      <c r="EB144" s="9"/>
      <c r="EC144" s="9"/>
      <c r="ED144" s="11">
        <v>10</v>
      </c>
      <c r="EE144" s="11"/>
      <c r="EF144" s="11"/>
      <c r="EG144" s="11"/>
      <c r="EH144" s="11">
        <v>10</v>
      </c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</row>
    <row r="145" ht="16" thickTop="1"/>
  </sheetData>
  <conditionalFormatting sqref="AZ3:AZ41 X3:X41 T3:T41 P3:P41 L3:L41 AW3:AW41 AB3:AG41">
    <cfRule type="colorScale" priority="11">
      <colorScale>
        <cfvo type="min"/>
        <cfvo type="max"/>
        <color theme="0"/>
        <color theme="9" tint="0.39997558519241921"/>
      </colorScale>
    </cfRule>
  </conditionalFormatting>
  <conditionalFormatting sqref="AJ3:AJ41 AN3:AN41 AR3:AR41 AV3:AV41">
    <cfRule type="colorScale" priority="10">
      <colorScale>
        <cfvo type="num" val="0"/>
        <cfvo type="num" val="5"/>
        <color theme="0"/>
        <color theme="9" tint="0.39997558519241921"/>
      </colorScale>
    </cfRule>
  </conditionalFormatting>
  <conditionalFormatting sqref="CO3:CP144">
    <cfRule type="colorScale" priority="9">
      <colorScale>
        <cfvo type="num" val="0"/>
        <cfvo type="num" val="1"/>
        <color theme="0"/>
        <color theme="7" tint="0.79998168889431442"/>
      </colorScale>
    </cfRule>
  </conditionalFormatting>
  <conditionalFormatting sqref="CH3:CH41 CE3:CE41 CB3:CB41 BY3:BY41 BV3:BV41 BS3:BS41 BP3:BP41 BM3:BM41 BJ3:BJ41 BG3:BG41 BD3:BD41">
    <cfRule type="colorScale" priority="8">
      <colorScale>
        <cfvo type="num" val="0"/>
        <cfvo type="num" val="1000"/>
        <color theme="0"/>
        <color theme="5" tint="0.39997558519241921"/>
      </colorScale>
    </cfRule>
  </conditionalFormatting>
  <conditionalFormatting sqref="CY3:DI144">
    <cfRule type="colorScale" priority="7">
      <colorScale>
        <cfvo type="num" val="0"/>
        <cfvo type="num" val="1"/>
        <color theme="0"/>
        <color theme="6" tint="0.79998168889431442"/>
      </colorScale>
    </cfRule>
  </conditionalFormatting>
  <conditionalFormatting sqref="CQ3:CR144">
    <cfRule type="colorScale" priority="6">
      <colorScale>
        <cfvo type="num" val="0"/>
        <cfvo type="num" val="1"/>
        <color theme="0"/>
        <color theme="8" tint="0.79998168889431442"/>
      </colorScale>
    </cfRule>
  </conditionalFormatting>
  <conditionalFormatting sqref="CU3:CX144">
    <cfRule type="colorScale" priority="4">
      <colorScale>
        <cfvo type="num" val="0"/>
        <cfvo type="num" val="1"/>
        <color theme="0"/>
        <color theme="9" tint="0.79998168889431442"/>
      </colorScale>
    </cfRule>
  </conditionalFormatting>
  <conditionalFormatting sqref="CL3:CL144">
    <cfRule type="containsText" dxfId="0" priority="3" operator="containsText" text="100">
      <formula>NOT(ISERROR(SEARCH("100",CL3)))</formula>
    </cfRule>
  </conditionalFormatting>
  <conditionalFormatting sqref="CT3:CT144">
    <cfRule type="colorScale" priority="2">
      <colorScale>
        <cfvo type="num" val="0"/>
        <cfvo type="num" val="4"/>
        <color theme="0"/>
        <color rgb="FFFFEF9C"/>
      </colorScale>
    </cfRule>
  </conditionalFormatting>
  <conditionalFormatting sqref="R3:R41 V3:V41">
    <cfRule type="colorScale" priority="1">
      <colorScale>
        <cfvo type="num" val="0"/>
        <cfvo type="num" val="1"/>
        <color theme="0"/>
        <color theme="6" tint="0.79998168889431442"/>
      </colorScale>
    </cfRule>
  </conditionalFormatting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zoomScale="84" zoomScaleNormal="84" zoomScalePageLayoutView="84" workbookViewId="0">
      <selection activeCell="C70" sqref="B67:C70"/>
    </sheetView>
  </sheetViews>
  <sheetFormatPr baseColWidth="10" defaultRowHeight="15" x14ac:dyDescent="0"/>
  <cols>
    <col min="7" max="7" width="10.5" customWidth="1"/>
    <col min="8" max="8" width="9.5" bestFit="1" customWidth="1"/>
    <col min="9" max="9" width="10.1640625" bestFit="1" customWidth="1"/>
  </cols>
  <sheetData>
    <row r="1" spans="1:12">
      <c r="A1" s="1"/>
      <c r="B1" s="1" t="s">
        <v>182</v>
      </c>
      <c r="C1" s="1" t="s">
        <v>18</v>
      </c>
      <c r="D1" s="1" t="s">
        <v>3</v>
      </c>
      <c r="E1" s="1" t="s">
        <v>8</v>
      </c>
      <c r="F1" s="1" t="s">
        <v>195</v>
      </c>
      <c r="G1" s="1" t="s">
        <v>175</v>
      </c>
      <c r="H1" s="1" t="s">
        <v>10</v>
      </c>
      <c r="I1" s="1" t="s">
        <v>179</v>
      </c>
      <c r="J1" s="1" t="s">
        <v>183</v>
      </c>
      <c r="K1" s="1" t="s">
        <v>193</v>
      </c>
    </row>
    <row r="2" spans="1:12">
      <c r="B2" s="4">
        <v>1</v>
      </c>
      <c r="C2">
        <v>1</v>
      </c>
      <c r="D2" t="s">
        <v>0</v>
      </c>
      <c r="E2">
        <f t="shared" ref="E2:E40" si="0">VLOOKUP(D2,$B$43:$F$47,4,0)</f>
        <v>90</v>
      </c>
      <c r="F2">
        <f>VLOOKUP(D2,$B$43:$F$47,5,0)</f>
        <v>1000</v>
      </c>
      <c r="G2">
        <v>12</v>
      </c>
      <c r="H2" s="3">
        <f t="shared" ref="H2:H40" si="1">VLOOKUP(G2,$C$51:$D$53,2,0)</f>
        <v>5</v>
      </c>
      <c r="I2">
        <v>0</v>
      </c>
      <c r="J2" s="3">
        <v>2.5</v>
      </c>
      <c r="K2" s="51" t="s">
        <v>190</v>
      </c>
      <c r="L2" s="108"/>
    </row>
    <row r="3" spans="1:12">
      <c r="B3" s="4">
        <v>2</v>
      </c>
      <c r="C3">
        <v>2</v>
      </c>
      <c r="D3" t="s">
        <v>1</v>
      </c>
      <c r="E3">
        <f t="shared" si="0"/>
        <v>48</v>
      </c>
      <c r="F3">
        <f t="shared" ref="F3:F40" si="2">VLOOKUP(D3,$B$43:$F$47,5,0)</f>
        <v>600</v>
      </c>
      <c r="G3">
        <v>12</v>
      </c>
      <c r="H3" s="3">
        <f t="shared" si="1"/>
        <v>5</v>
      </c>
      <c r="I3">
        <v>1</v>
      </c>
      <c r="J3" s="3">
        <v>3</v>
      </c>
      <c r="K3" s="51" t="s">
        <v>191</v>
      </c>
      <c r="L3" s="108"/>
    </row>
    <row r="4" spans="1:12">
      <c r="B4" s="4">
        <v>3</v>
      </c>
      <c r="C4">
        <v>2</v>
      </c>
      <c r="D4" t="s">
        <v>0</v>
      </c>
      <c r="E4">
        <f t="shared" si="0"/>
        <v>90</v>
      </c>
      <c r="F4">
        <f t="shared" si="2"/>
        <v>1000</v>
      </c>
      <c r="G4">
        <v>10</v>
      </c>
      <c r="H4" s="3">
        <f t="shared" si="1"/>
        <v>4</v>
      </c>
      <c r="I4">
        <v>1</v>
      </c>
      <c r="J4" s="3">
        <v>3</v>
      </c>
      <c r="K4" s="51" t="s">
        <v>192</v>
      </c>
      <c r="L4" s="108"/>
    </row>
    <row r="5" spans="1:12">
      <c r="B5" s="4">
        <v>4</v>
      </c>
      <c r="C5">
        <v>2</v>
      </c>
      <c r="D5" t="s">
        <v>0</v>
      </c>
      <c r="E5">
        <f t="shared" si="0"/>
        <v>90</v>
      </c>
      <c r="F5">
        <f t="shared" si="2"/>
        <v>1000</v>
      </c>
      <c r="G5">
        <v>12</v>
      </c>
      <c r="H5" s="3">
        <f t="shared" si="1"/>
        <v>5</v>
      </c>
      <c r="I5">
        <v>1</v>
      </c>
      <c r="J5" s="3">
        <v>3</v>
      </c>
      <c r="L5" s="108"/>
    </row>
    <row r="6" spans="1:12">
      <c r="B6" s="4">
        <v>5</v>
      </c>
      <c r="C6">
        <v>2</v>
      </c>
      <c r="D6" t="s">
        <v>1</v>
      </c>
      <c r="E6">
        <f t="shared" si="0"/>
        <v>48</v>
      </c>
      <c r="F6">
        <f t="shared" si="2"/>
        <v>600</v>
      </c>
      <c r="G6">
        <v>10</v>
      </c>
      <c r="H6" s="3">
        <f t="shared" si="1"/>
        <v>4</v>
      </c>
      <c r="I6">
        <v>1</v>
      </c>
      <c r="J6" s="3">
        <v>2</v>
      </c>
      <c r="L6" s="108"/>
    </row>
    <row r="7" spans="1:12">
      <c r="B7" s="4">
        <v>6</v>
      </c>
      <c r="C7">
        <v>2</v>
      </c>
      <c r="D7" t="s">
        <v>1</v>
      </c>
      <c r="E7">
        <f t="shared" si="0"/>
        <v>48</v>
      </c>
      <c r="F7">
        <f t="shared" si="2"/>
        <v>600</v>
      </c>
      <c r="G7">
        <v>6</v>
      </c>
      <c r="H7" s="3">
        <f t="shared" si="1"/>
        <v>2.5</v>
      </c>
      <c r="I7">
        <v>0</v>
      </c>
      <c r="J7" s="3">
        <v>3</v>
      </c>
      <c r="L7" s="108"/>
    </row>
    <row r="8" spans="1:12">
      <c r="B8" s="4">
        <v>7</v>
      </c>
      <c r="C8">
        <v>3</v>
      </c>
      <c r="D8" t="s">
        <v>2</v>
      </c>
      <c r="E8">
        <f t="shared" si="0"/>
        <v>60</v>
      </c>
      <c r="F8">
        <f t="shared" si="2"/>
        <v>800</v>
      </c>
      <c r="G8">
        <v>12</v>
      </c>
      <c r="H8" s="3">
        <f t="shared" si="1"/>
        <v>5</v>
      </c>
      <c r="I8">
        <v>0</v>
      </c>
      <c r="J8" s="3">
        <v>2</v>
      </c>
      <c r="L8" s="108"/>
    </row>
    <row r="9" spans="1:12">
      <c r="B9" s="4">
        <v>8</v>
      </c>
      <c r="C9">
        <v>2</v>
      </c>
      <c r="D9" t="s">
        <v>0</v>
      </c>
      <c r="E9">
        <f t="shared" si="0"/>
        <v>90</v>
      </c>
      <c r="F9">
        <f t="shared" si="2"/>
        <v>1000</v>
      </c>
      <c r="G9">
        <v>12</v>
      </c>
      <c r="H9" s="3">
        <f t="shared" si="1"/>
        <v>5</v>
      </c>
      <c r="I9">
        <v>1</v>
      </c>
      <c r="J9" s="3">
        <v>1</v>
      </c>
      <c r="L9" s="108"/>
    </row>
    <row r="10" spans="1:12">
      <c r="B10" s="4">
        <v>9</v>
      </c>
      <c r="C10">
        <v>2</v>
      </c>
      <c r="D10" t="s">
        <v>0</v>
      </c>
      <c r="E10">
        <f t="shared" si="0"/>
        <v>90</v>
      </c>
      <c r="F10">
        <f t="shared" si="2"/>
        <v>1000</v>
      </c>
      <c r="G10">
        <v>12</v>
      </c>
      <c r="H10" s="3">
        <f t="shared" si="1"/>
        <v>5</v>
      </c>
      <c r="I10">
        <v>0</v>
      </c>
      <c r="J10" s="3">
        <v>2.5</v>
      </c>
      <c r="L10" s="108"/>
    </row>
    <row r="11" spans="1:12">
      <c r="B11" s="4">
        <v>10</v>
      </c>
      <c r="C11">
        <v>1</v>
      </c>
      <c r="D11" t="s">
        <v>0</v>
      </c>
      <c r="E11">
        <f t="shared" si="0"/>
        <v>90</v>
      </c>
      <c r="F11">
        <f t="shared" si="2"/>
        <v>1000</v>
      </c>
      <c r="G11">
        <v>12</v>
      </c>
      <c r="H11" s="3">
        <f t="shared" si="1"/>
        <v>5</v>
      </c>
      <c r="I11">
        <v>0</v>
      </c>
      <c r="J11" s="3">
        <v>3</v>
      </c>
      <c r="L11" s="108"/>
    </row>
    <row r="12" spans="1:12">
      <c r="B12" s="4">
        <v>11</v>
      </c>
      <c r="C12">
        <v>1</v>
      </c>
      <c r="D12" t="s">
        <v>0</v>
      </c>
      <c r="E12">
        <f t="shared" si="0"/>
        <v>90</v>
      </c>
      <c r="F12">
        <f t="shared" si="2"/>
        <v>1000</v>
      </c>
      <c r="G12">
        <v>12</v>
      </c>
      <c r="H12" s="3">
        <f t="shared" si="1"/>
        <v>5</v>
      </c>
      <c r="I12">
        <v>1</v>
      </c>
      <c r="J12" s="3">
        <v>2</v>
      </c>
      <c r="L12" s="108"/>
    </row>
    <row r="13" spans="1:12">
      <c r="B13" s="4">
        <v>12</v>
      </c>
      <c r="C13">
        <v>2</v>
      </c>
      <c r="D13" t="s">
        <v>0</v>
      </c>
      <c r="E13">
        <f t="shared" si="0"/>
        <v>90</v>
      </c>
      <c r="F13">
        <f t="shared" si="2"/>
        <v>1000</v>
      </c>
      <c r="G13">
        <v>12</v>
      </c>
      <c r="H13" s="3">
        <f t="shared" si="1"/>
        <v>5</v>
      </c>
      <c r="I13">
        <v>1</v>
      </c>
      <c r="J13" s="3">
        <v>2.5</v>
      </c>
      <c r="L13" s="108"/>
    </row>
    <row r="14" spans="1:12">
      <c r="B14" s="4">
        <v>13</v>
      </c>
      <c r="C14">
        <v>2</v>
      </c>
      <c r="D14" t="s">
        <v>1</v>
      </c>
      <c r="E14">
        <f t="shared" si="0"/>
        <v>48</v>
      </c>
      <c r="F14">
        <f t="shared" si="2"/>
        <v>600</v>
      </c>
      <c r="G14">
        <v>12</v>
      </c>
      <c r="H14" s="3">
        <f t="shared" si="1"/>
        <v>5</v>
      </c>
      <c r="I14">
        <v>1</v>
      </c>
      <c r="J14" s="3">
        <v>1</v>
      </c>
      <c r="L14" s="108"/>
    </row>
    <row r="15" spans="1:12">
      <c r="B15" s="4">
        <v>14</v>
      </c>
      <c r="C15">
        <v>2</v>
      </c>
      <c r="D15" t="s">
        <v>2</v>
      </c>
      <c r="E15">
        <f t="shared" si="0"/>
        <v>60</v>
      </c>
      <c r="F15">
        <f t="shared" si="2"/>
        <v>800</v>
      </c>
      <c r="G15">
        <v>12</v>
      </c>
      <c r="H15" s="3">
        <f t="shared" si="1"/>
        <v>5</v>
      </c>
      <c r="I15">
        <v>1</v>
      </c>
      <c r="J15" s="3">
        <v>1</v>
      </c>
      <c r="L15" s="108"/>
    </row>
    <row r="16" spans="1:12">
      <c r="B16" s="4">
        <v>15</v>
      </c>
      <c r="C16">
        <v>2</v>
      </c>
      <c r="D16" t="s">
        <v>0</v>
      </c>
      <c r="E16">
        <f t="shared" si="0"/>
        <v>90</v>
      </c>
      <c r="F16">
        <f t="shared" si="2"/>
        <v>1000</v>
      </c>
      <c r="G16">
        <v>12</v>
      </c>
      <c r="H16" s="3">
        <f t="shared" si="1"/>
        <v>5</v>
      </c>
      <c r="I16">
        <v>0</v>
      </c>
      <c r="J16" s="3">
        <v>2.5</v>
      </c>
      <c r="L16" s="108"/>
    </row>
    <row r="17" spans="2:12">
      <c r="B17" s="4">
        <v>16</v>
      </c>
      <c r="C17">
        <v>2</v>
      </c>
      <c r="D17" t="s">
        <v>2</v>
      </c>
      <c r="E17">
        <f t="shared" si="0"/>
        <v>60</v>
      </c>
      <c r="F17">
        <f t="shared" si="2"/>
        <v>800</v>
      </c>
      <c r="G17">
        <v>12</v>
      </c>
      <c r="H17" s="3">
        <f t="shared" si="1"/>
        <v>5</v>
      </c>
      <c r="I17">
        <v>1</v>
      </c>
      <c r="J17" s="3">
        <v>3</v>
      </c>
      <c r="L17" s="108"/>
    </row>
    <row r="18" spans="2:12">
      <c r="B18" s="4">
        <v>17</v>
      </c>
      <c r="C18">
        <v>1</v>
      </c>
      <c r="D18" t="s">
        <v>0</v>
      </c>
      <c r="E18">
        <f t="shared" si="0"/>
        <v>90</v>
      </c>
      <c r="F18">
        <f t="shared" si="2"/>
        <v>1000</v>
      </c>
      <c r="G18">
        <v>10</v>
      </c>
      <c r="H18" s="3">
        <f t="shared" si="1"/>
        <v>4</v>
      </c>
      <c r="I18">
        <v>1</v>
      </c>
      <c r="J18" s="3">
        <v>1</v>
      </c>
      <c r="L18" s="108"/>
    </row>
    <row r="19" spans="2:12">
      <c r="B19" s="4">
        <v>18</v>
      </c>
      <c r="C19">
        <v>2</v>
      </c>
      <c r="D19" t="s">
        <v>0</v>
      </c>
      <c r="E19">
        <f t="shared" si="0"/>
        <v>90</v>
      </c>
      <c r="F19">
        <f t="shared" si="2"/>
        <v>1000</v>
      </c>
      <c r="G19">
        <v>12</v>
      </c>
      <c r="H19" s="3">
        <f t="shared" si="1"/>
        <v>5</v>
      </c>
      <c r="I19">
        <v>1</v>
      </c>
      <c r="J19" s="3">
        <v>3</v>
      </c>
      <c r="L19" s="108"/>
    </row>
    <row r="20" spans="2:12">
      <c r="B20" s="4">
        <v>19</v>
      </c>
      <c r="C20">
        <v>1</v>
      </c>
      <c r="D20" t="s">
        <v>0</v>
      </c>
      <c r="E20">
        <f t="shared" si="0"/>
        <v>90</v>
      </c>
      <c r="F20">
        <f t="shared" si="2"/>
        <v>1000</v>
      </c>
      <c r="G20">
        <v>6</v>
      </c>
      <c r="H20" s="3">
        <f t="shared" si="1"/>
        <v>2.5</v>
      </c>
      <c r="I20">
        <v>1</v>
      </c>
      <c r="J20" s="3">
        <v>2</v>
      </c>
      <c r="L20" s="108"/>
    </row>
    <row r="21" spans="2:12">
      <c r="B21" s="4">
        <v>20</v>
      </c>
      <c r="C21">
        <v>2</v>
      </c>
      <c r="D21" t="s">
        <v>0</v>
      </c>
      <c r="E21">
        <f t="shared" si="0"/>
        <v>90</v>
      </c>
      <c r="F21">
        <f t="shared" si="2"/>
        <v>1000</v>
      </c>
      <c r="G21">
        <v>6</v>
      </c>
      <c r="H21" s="3">
        <f t="shared" si="1"/>
        <v>2.5</v>
      </c>
      <c r="I21">
        <v>0</v>
      </c>
      <c r="J21" s="3">
        <v>3</v>
      </c>
      <c r="L21" s="108"/>
    </row>
    <row r="22" spans="2:12">
      <c r="B22" s="4">
        <v>21</v>
      </c>
      <c r="C22">
        <v>2</v>
      </c>
      <c r="D22" t="s">
        <v>1</v>
      </c>
      <c r="E22">
        <f t="shared" si="0"/>
        <v>48</v>
      </c>
      <c r="F22">
        <f t="shared" si="2"/>
        <v>600</v>
      </c>
      <c r="G22">
        <v>12</v>
      </c>
      <c r="H22" s="3">
        <f t="shared" si="1"/>
        <v>5</v>
      </c>
      <c r="I22">
        <v>1</v>
      </c>
      <c r="J22" s="3">
        <v>2</v>
      </c>
      <c r="L22" s="108"/>
    </row>
    <row r="23" spans="2:12">
      <c r="B23" s="4">
        <v>22</v>
      </c>
      <c r="C23">
        <v>1</v>
      </c>
      <c r="D23" t="s">
        <v>5</v>
      </c>
      <c r="E23">
        <f t="shared" si="0"/>
        <v>65</v>
      </c>
      <c r="F23">
        <f t="shared" si="2"/>
        <v>800</v>
      </c>
      <c r="G23">
        <v>12</v>
      </c>
      <c r="H23" s="3">
        <f t="shared" si="1"/>
        <v>5</v>
      </c>
      <c r="I23">
        <v>1</v>
      </c>
      <c r="J23" s="3">
        <v>1.5</v>
      </c>
      <c r="L23" s="108"/>
    </row>
    <row r="24" spans="2:12">
      <c r="B24" s="4">
        <v>23</v>
      </c>
      <c r="C24">
        <v>3</v>
      </c>
      <c r="D24" t="s">
        <v>1</v>
      </c>
      <c r="E24">
        <f t="shared" si="0"/>
        <v>48</v>
      </c>
      <c r="F24">
        <f t="shared" si="2"/>
        <v>600</v>
      </c>
      <c r="G24">
        <v>6</v>
      </c>
      <c r="H24" s="3">
        <f t="shared" si="1"/>
        <v>2.5</v>
      </c>
      <c r="I24">
        <v>1</v>
      </c>
      <c r="J24" s="3">
        <v>3</v>
      </c>
      <c r="L24" s="108"/>
    </row>
    <row r="25" spans="2:12">
      <c r="B25" s="4">
        <v>24</v>
      </c>
      <c r="C25">
        <v>1</v>
      </c>
      <c r="D25" t="s">
        <v>0</v>
      </c>
      <c r="E25">
        <f t="shared" si="0"/>
        <v>90</v>
      </c>
      <c r="F25">
        <f t="shared" si="2"/>
        <v>1000</v>
      </c>
      <c r="G25">
        <v>12</v>
      </c>
      <c r="H25" s="3">
        <f t="shared" si="1"/>
        <v>5</v>
      </c>
      <c r="I25">
        <v>1</v>
      </c>
      <c r="J25" s="3">
        <v>3</v>
      </c>
      <c r="L25" s="108"/>
    </row>
    <row r="26" spans="2:12">
      <c r="B26" s="4">
        <v>25</v>
      </c>
      <c r="C26">
        <v>2</v>
      </c>
      <c r="D26" t="s">
        <v>0</v>
      </c>
      <c r="E26">
        <f t="shared" si="0"/>
        <v>90</v>
      </c>
      <c r="F26">
        <f t="shared" si="2"/>
        <v>1000</v>
      </c>
      <c r="G26">
        <v>10</v>
      </c>
      <c r="H26" s="3">
        <f t="shared" si="1"/>
        <v>4</v>
      </c>
      <c r="I26">
        <v>0</v>
      </c>
      <c r="J26" s="3">
        <v>3</v>
      </c>
      <c r="L26" s="108"/>
    </row>
    <row r="27" spans="2:12">
      <c r="B27" s="4">
        <v>26</v>
      </c>
      <c r="C27">
        <v>2</v>
      </c>
      <c r="D27" t="s">
        <v>0</v>
      </c>
      <c r="E27">
        <f t="shared" si="0"/>
        <v>90</v>
      </c>
      <c r="F27">
        <f t="shared" si="2"/>
        <v>1000</v>
      </c>
      <c r="G27">
        <v>10</v>
      </c>
      <c r="H27" s="3">
        <f t="shared" si="1"/>
        <v>4</v>
      </c>
      <c r="I27">
        <v>1</v>
      </c>
      <c r="J27" s="3">
        <v>2</v>
      </c>
      <c r="L27" s="108"/>
    </row>
    <row r="28" spans="2:12">
      <c r="B28" s="4">
        <v>27</v>
      </c>
      <c r="C28">
        <v>2</v>
      </c>
      <c r="D28" t="s">
        <v>2</v>
      </c>
      <c r="E28">
        <f t="shared" si="0"/>
        <v>60</v>
      </c>
      <c r="F28">
        <f t="shared" si="2"/>
        <v>800</v>
      </c>
      <c r="G28">
        <v>12</v>
      </c>
      <c r="H28" s="3">
        <f t="shared" si="1"/>
        <v>5</v>
      </c>
      <c r="I28">
        <v>1</v>
      </c>
      <c r="J28" s="3">
        <v>1.5</v>
      </c>
      <c r="L28" s="108"/>
    </row>
    <row r="29" spans="2:12">
      <c r="B29" s="4">
        <v>28</v>
      </c>
      <c r="C29">
        <v>2</v>
      </c>
      <c r="D29" t="s">
        <v>1</v>
      </c>
      <c r="E29">
        <f t="shared" si="0"/>
        <v>48</v>
      </c>
      <c r="F29">
        <f t="shared" si="2"/>
        <v>600</v>
      </c>
      <c r="G29">
        <v>12</v>
      </c>
      <c r="H29" s="3">
        <f t="shared" si="1"/>
        <v>5</v>
      </c>
      <c r="I29">
        <v>1</v>
      </c>
      <c r="J29" s="3">
        <v>1.5</v>
      </c>
      <c r="L29" s="108"/>
    </row>
    <row r="30" spans="2:12">
      <c r="B30" s="4">
        <v>29</v>
      </c>
      <c r="C30">
        <v>2</v>
      </c>
      <c r="D30" t="s">
        <v>5</v>
      </c>
      <c r="E30">
        <f t="shared" si="0"/>
        <v>65</v>
      </c>
      <c r="F30">
        <f t="shared" si="2"/>
        <v>800</v>
      </c>
      <c r="G30">
        <v>12</v>
      </c>
      <c r="H30" s="3">
        <f t="shared" si="1"/>
        <v>5</v>
      </c>
      <c r="I30">
        <v>1</v>
      </c>
      <c r="J30" s="3">
        <v>2</v>
      </c>
      <c r="L30" s="108"/>
    </row>
    <row r="31" spans="2:12">
      <c r="B31" s="4">
        <v>30</v>
      </c>
      <c r="C31">
        <v>2</v>
      </c>
      <c r="D31" t="s">
        <v>2</v>
      </c>
      <c r="E31">
        <f t="shared" si="0"/>
        <v>60</v>
      </c>
      <c r="F31">
        <f t="shared" si="2"/>
        <v>800</v>
      </c>
      <c r="G31">
        <v>12</v>
      </c>
      <c r="H31" s="3">
        <f t="shared" si="1"/>
        <v>5</v>
      </c>
      <c r="I31">
        <v>0</v>
      </c>
      <c r="J31" s="3">
        <v>3</v>
      </c>
      <c r="L31" s="108"/>
    </row>
    <row r="32" spans="2:12">
      <c r="B32" s="4">
        <v>31</v>
      </c>
      <c r="C32">
        <v>1</v>
      </c>
      <c r="D32" t="s">
        <v>0</v>
      </c>
      <c r="E32">
        <f t="shared" si="0"/>
        <v>90</v>
      </c>
      <c r="F32">
        <f t="shared" si="2"/>
        <v>1000</v>
      </c>
      <c r="G32">
        <v>12</v>
      </c>
      <c r="H32" s="3">
        <f t="shared" si="1"/>
        <v>5</v>
      </c>
      <c r="I32">
        <v>1</v>
      </c>
      <c r="J32" s="3">
        <v>1</v>
      </c>
      <c r="L32" s="108"/>
    </row>
    <row r="33" spans="2:12">
      <c r="B33" s="4">
        <v>32</v>
      </c>
      <c r="C33">
        <v>2</v>
      </c>
      <c r="D33" t="s">
        <v>0</v>
      </c>
      <c r="E33">
        <f t="shared" si="0"/>
        <v>90</v>
      </c>
      <c r="F33">
        <f t="shared" si="2"/>
        <v>1000</v>
      </c>
      <c r="G33">
        <v>12</v>
      </c>
      <c r="H33" s="3">
        <f t="shared" si="1"/>
        <v>5</v>
      </c>
      <c r="I33">
        <v>1</v>
      </c>
      <c r="J33" s="3">
        <v>1</v>
      </c>
      <c r="L33" s="108"/>
    </row>
    <row r="34" spans="2:12">
      <c r="B34" s="4">
        <v>33</v>
      </c>
      <c r="C34">
        <v>1</v>
      </c>
      <c r="D34" t="s">
        <v>0</v>
      </c>
      <c r="E34">
        <f t="shared" si="0"/>
        <v>90</v>
      </c>
      <c r="F34">
        <f t="shared" si="2"/>
        <v>1000</v>
      </c>
      <c r="G34">
        <v>12</v>
      </c>
      <c r="H34" s="3">
        <f t="shared" si="1"/>
        <v>5</v>
      </c>
      <c r="I34">
        <v>1</v>
      </c>
      <c r="J34" s="3">
        <v>1</v>
      </c>
      <c r="L34" s="108"/>
    </row>
    <row r="35" spans="2:12">
      <c r="B35" s="4">
        <v>34</v>
      </c>
      <c r="C35">
        <v>2</v>
      </c>
      <c r="D35" t="s">
        <v>1</v>
      </c>
      <c r="E35">
        <f t="shared" si="0"/>
        <v>48</v>
      </c>
      <c r="F35">
        <f t="shared" si="2"/>
        <v>600</v>
      </c>
      <c r="G35">
        <v>6</v>
      </c>
      <c r="H35" s="3">
        <f t="shared" si="1"/>
        <v>2.5</v>
      </c>
      <c r="I35">
        <v>1</v>
      </c>
      <c r="J35" s="3">
        <v>3</v>
      </c>
      <c r="L35" s="108"/>
    </row>
    <row r="36" spans="2:12">
      <c r="B36" s="4">
        <v>35</v>
      </c>
      <c r="C36">
        <v>1</v>
      </c>
      <c r="D36" t="s">
        <v>0</v>
      </c>
      <c r="E36">
        <f t="shared" si="0"/>
        <v>90</v>
      </c>
      <c r="F36">
        <f t="shared" si="2"/>
        <v>1000</v>
      </c>
      <c r="G36">
        <v>12</v>
      </c>
      <c r="H36" s="3">
        <f t="shared" si="1"/>
        <v>5</v>
      </c>
      <c r="I36">
        <v>1</v>
      </c>
      <c r="J36" s="3">
        <v>1.5</v>
      </c>
      <c r="L36" s="108"/>
    </row>
    <row r="37" spans="2:12">
      <c r="B37" s="4">
        <v>36</v>
      </c>
      <c r="C37">
        <v>1</v>
      </c>
      <c r="D37" t="s">
        <v>4</v>
      </c>
      <c r="E37">
        <f t="shared" si="0"/>
        <v>80</v>
      </c>
      <c r="F37">
        <f t="shared" si="2"/>
        <v>1000</v>
      </c>
      <c r="G37">
        <v>12</v>
      </c>
      <c r="H37" s="3">
        <f t="shared" si="1"/>
        <v>5</v>
      </c>
      <c r="I37">
        <v>1</v>
      </c>
      <c r="J37" s="3">
        <v>1</v>
      </c>
      <c r="L37" s="108"/>
    </row>
    <row r="38" spans="2:12">
      <c r="B38" s="4">
        <v>37</v>
      </c>
      <c r="C38">
        <v>2</v>
      </c>
      <c r="D38" t="s">
        <v>0</v>
      </c>
      <c r="E38">
        <f t="shared" si="0"/>
        <v>90</v>
      </c>
      <c r="F38">
        <f t="shared" si="2"/>
        <v>1000</v>
      </c>
      <c r="G38">
        <v>10</v>
      </c>
      <c r="H38" s="3">
        <f t="shared" si="1"/>
        <v>4</v>
      </c>
      <c r="I38">
        <v>0</v>
      </c>
      <c r="J38" s="3">
        <v>3</v>
      </c>
      <c r="L38" s="108"/>
    </row>
    <row r="39" spans="2:12">
      <c r="B39" s="4">
        <v>38</v>
      </c>
      <c r="C39">
        <v>2</v>
      </c>
      <c r="D39" t="s">
        <v>0</v>
      </c>
      <c r="E39">
        <f t="shared" si="0"/>
        <v>90</v>
      </c>
      <c r="F39">
        <f t="shared" si="2"/>
        <v>1000</v>
      </c>
      <c r="G39">
        <v>10</v>
      </c>
      <c r="H39" s="3">
        <f t="shared" si="1"/>
        <v>4</v>
      </c>
      <c r="I39">
        <v>1</v>
      </c>
      <c r="J39" s="3">
        <v>3</v>
      </c>
      <c r="L39" s="108"/>
    </row>
    <row r="40" spans="2:12">
      <c r="B40" s="4">
        <v>39</v>
      </c>
      <c r="C40">
        <v>2</v>
      </c>
      <c r="D40" t="s">
        <v>0</v>
      </c>
      <c r="E40">
        <f t="shared" si="0"/>
        <v>90</v>
      </c>
      <c r="F40">
        <f t="shared" si="2"/>
        <v>1000</v>
      </c>
      <c r="G40">
        <v>12</v>
      </c>
      <c r="H40" s="3">
        <f t="shared" si="1"/>
        <v>5</v>
      </c>
      <c r="I40">
        <v>1</v>
      </c>
      <c r="J40" s="3">
        <v>1</v>
      </c>
      <c r="L40" s="108"/>
    </row>
    <row r="42" spans="2:12">
      <c r="B42" s="1" t="s">
        <v>200</v>
      </c>
      <c r="C42" s="1" t="s">
        <v>6</v>
      </c>
      <c r="D42" s="1" t="s">
        <v>7</v>
      </c>
      <c r="E42" s="1" t="s">
        <v>148</v>
      </c>
      <c r="F42" s="1" t="s">
        <v>177</v>
      </c>
      <c r="G42" s="1"/>
    </row>
    <row r="43" spans="2:12">
      <c r="B43" t="s">
        <v>0</v>
      </c>
      <c r="C43">
        <v>90</v>
      </c>
      <c r="D43">
        <v>120</v>
      </c>
      <c r="E43">
        <f>AVERAGE(B43:C43)</f>
        <v>90</v>
      </c>
      <c r="F43">
        <v>1000</v>
      </c>
    </row>
    <row r="44" spans="2:12">
      <c r="B44" t="s">
        <v>2</v>
      </c>
      <c r="C44">
        <v>60</v>
      </c>
      <c r="D44">
        <v>90</v>
      </c>
      <c r="E44">
        <f t="shared" ref="E44:E47" si="3">AVERAGE(B44:C44)</f>
        <v>60</v>
      </c>
      <c r="F44">
        <v>800</v>
      </c>
    </row>
    <row r="45" spans="2:12">
      <c r="B45" t="s">
        <v>1</v>
      </c>
      <c r="C45">
        <v>48</v>
      </c>
      <c r="D45">
        <v>70</v>
      </c>
      <c r="E45">
        <f t="shared" si="3"/>
        <v>48</v>
      </c>
      <c r="F45">
        <v>600</v>
      </c>
    </row>
    <row r="46" spans="2:12">
      <c r="B46" t="s">
        <v>5</v>
      </c>
      <c r="C46">
        <v>65</v>
      </c>
      <c r="D46">
        <v>85</v>
      </c>
      <c r="E46">
        <f t="shared" si="3"/>
        <v>65</v>
      </c>
      <c r="F46">
        <v>800</v>
      </c>
    </row>
    <row r="47" spans="2:12">
      <c r="B47" t="s">
        <v>4</v>
      </c>
      <c r="C47">
        <v>80</v>
      </c>
      <c r="D47">
        <v>110</v>
      </c>
      <c r="E47">
        <f t="shared" si="3"/>
        <v>80</v>
      </c>
      <c r="F47">
        <v>1000</v>
      </c>
    </row>
    <row r="50" spans="2:5">
      <c r="B50" s="1" t="s">
        <v>175</v>
      </c>
      <c r="C50" s="1" t="s">
        <v>176</v>
      </c>
      <c r="D50" s="1" t="s">
        <v>9</v>
      </c>
      <c r="E50" s="1" t="s">
        <v>178</v>
      </c>
    </row>
    <row r="51" spans="2:5">
      <c r="B51" t="s">
        <v>201</v>
      </c>
      <c r="C51">
        <v>12</v>
      </c>
      <c r="D51">
        <f>5</f>
        <v>5</v>
      </c>
      <c r="E51">
        <v>50</v>
      </c>
    </row>
    <row r="52" spans="2:5">
      <c r="B52" t="s">
        <v>202</v>
      </c>
      <c r="C52">
        <v>10</v>
      </c>
      <c r="D52">
        <f>4</f>
        <v>4</v>
      </c>
      <c r="E52">
        <v>42</v>
      </c>
    </row>
    <row r="53" spans="2:5">
      <c r="B53" t="s">
        <v>203</v>
      </c>
      <c r="C53">
        <v>6</v>
      </c>
      <c r="D53">
        <f>2.5</f>
        <v>2.5</v>
      </c>
      <c r="E53">
        <v>25</v>
      </c>
    </row>
    <row r="56" spans="2:5">
      <c r="B56" s="1" t="s">
        <v>18</v>
      </c>
      <c r="C56" s="1" t="s">
        <v>176</v>
      </c>
    </row>
    <row r="57" spans="2:5">
      <c r="B57" t="s">
        <v>19</v>
      </c>
      <c r="C57">
        <v>1</v>
      </c>
    </row>
    <row r="58" spans="2:5">
      <c r="B58" t="s">
        <v>21</v>
      </c>
      <c r="C58">
        <v>2</v>
      </c>
    </row>
    <row r="59" spans="2:5">
      <c r="B59" t="s">
        <v>20</v>
      </c>
      <c r="C59">
        <v>3</v>
      </c>
    </row>
    <row r="62" spans="2:5">
      <c r="B62" s="1" t="s">
        <v>179</v>
      </c>
      <c r="C62" s="1" t="s">
        <v>176</v>
      </c>
    </row>
    <row r="63" spans="2:5">
      <c r="B63" t="s">
        <v>180</v>
      </c>
      <c r="C63">
        <v>1</v>
      </c>
    </row>
    <row r="64" spans="2:5">
      <c r="B64" t="s">
        <v>181</v>
      </c>
      <c r="C64">
        <v>0</v>
      </c>
    </row>
    <row r="67" spans="2:5">
      <c r="B67" s="1" t="s">
        <v>183</v>
      </c>
      <c r="C67" s="1" t="s">
        <v>176</v>
      </c>
    </row>
    <row r="68" spans="2:5">
      <c r="B68" t="s">
        <v>186</v>
      </c>
      <c r="C68">
        <v>3</v>
      </c>
    </row>
    <row r="69" spans="2:5">
      <c r="B69" t="s">
        <v>184</v>
      </c>
      <c r="C69">
        <v>2</v>
      </c>
    </row>
    <row r="70" spans="2:5">
      <c r="B70" t="s">
        <v>185</v>
      </c>
      <c r="C70">
        <v>1</v>
      </c>
    </row>
    <row r="71" spans="2:5">
      <c r="B71" s="2"/>
      <c r="C71" s="2"/>
      <c r="D71" s="2"/>
      <c r="E71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D131"/>
  <sheetViews>
    <sheetView zoomScale="75" zoomScaleNormal="75" zoomScalePageLayoutView="75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BI35" sqref="BI35"/>
    </sheetView>
  </sheetViews>
  <sheetFormatPr baseColWidth="10" defaultRowHeight="15" x14ac:dyDescent="0"/>
  <cols>
    <col min="1" max="1" width="10.83203125" bestFit="1" customWidth="1"/>
    <col min="2" max="2" width="7.6640625" customWidth="1"/>
    <col min="3" max="3" width="8.5" style="4" customWidth="1"/>
    <col min="4" max="4" width="28.1640625" bestFit="1" customWidth="1"/>
    <col min="5" max="56" width="3.33203125" customWidth="1"/>
  </cols>
  <sheetData>
    <row r="2" spans="1:56" s="10" customFormat="1">
      <c r="B2" s="10" t="s">
        <v>87</v>
      </c>
      <c r="C2" s="10" t="s">
        <v>43</v>
      </c>
      <c r="D2" s="10" t="s">
        <v>25</v>
      </c>
      <c r="E2" s="10">
        <v>1</v>
      </c>
      <c r="F2" s="10">
        <v>2</v>
      </c>
      <c r="G2" s="10">
        <v>3</v>
      </c>
      <c r="H2" s="10">
        <v>4</v>
      </c>
      <c r="I2" s="10">
        <v>5</v>
      </c>
      <c r="J2" s="10">
        <v>6</v>
      </c>
      <c r="K2" s="10">
        <v>7</v>
      </c>
      <c r="L2" s="10">
        <v>8</v>
      </c>
      <c r="M2" s="10">
        <v>9</v>
      </c>
      <c r="N2" s="10">
        <v>10</v>
      </c>
      <c r="O2" s="10">
        <v>11</v>
      </c>
      <c r="P2" s="14">
        <v>12</v>
      </c>
      <c r="Q2" s="10">
        <v>13</v>
      </c>
      <c r="R2" s="10">
        <v>14</v>
      </c>
      <c r="S2" s="10">
        <v>15</v>
      </c>
      <c r="T2" s="10">
        <v>16</v>
      </c>
      <c r="U2" s="10">
        <v>17</v>
      </c>
      <c r="V2" s="10">
        <v>18</v>
      </c>
      <c r="W2" s="10">
        <v>19</v>
      </c>
      <c r="X2" s="10">
        <v>20</v>
      </c>
      <c r="Y2" s="10">
        <v>21</v>
      </c>
      <c r="Z2" s="10">
        <v>22</v>
      </c>
      <c r="AA2" s="10">
        <v>23</v>
      </c>
      <c r="AB2" s="10">
        <v>24</v>
      </c>
      <c r="AC2" s="10">
        <v>25</v>
      </c>
      <c r="AD2" s="10">
        <v>26</v>
      </c>
      <c r="AE2" s="10">
        <v>27</v>
      </c>
      <c r="AF2" s="10">
        <v>28</v>
      </c>
      <c r="AG2" s="10">
        <v>29</v>
      </c>
      <c r="AH2" s="10">
        <v>30</v>
      </c>
      <c r="AI2" s="10">
        <v>31</v>
      </c>
      <c r="AJ2" s="10">
        <v>32</v>
      </c>
      <c r="AK2" s="10">
        <v>33</v>
      </c>
      <c r="AL2" s="10">
        <v>34</v>
      </c>
      <c r="AM2" s="10">
        <v>35</v>
      </c>
      <c r="AN2" s="10">
        <v>36</v>
      </c>
      <c r="AO2" s="10">
        <v>37</v>
      </c>
      <c r="AP2" s="10">
        <v>38</v>
      </c>
      <c r="AQ2" s="10">
        <v>39</v>
      </c>
      <c r="AR2" s="10">
        <v>40</v>
      </c>
      <c r="AS2" s="10">
        <v>41</v>
      </c>
      <c r="AT2" s="10">
        <v>42</v>
      </c>
      <c r="AU2" s="10">
        <v>43</v>
      </c>
      <c r="AV2" s="10">
        <v>44</v>
      </c>
      <c r="AW2" s="10">
        <v>45</v>
      </c>
      <c r="AX2" s="10">
        <v>46</v>
      </c>
      <c r="AY2" s="10">
        <v>47</v>
      </c>
      <c r="AZ2" s="10">
        <v>48</v>
      </c>
      <c r="BA2" s="10">
        <v>49</v>
      </c>
      <c r="BB2" s="10">
        <v>50</v>
      </c>
      <c r="BC2" s="10">
        <v>51</v>
      </c>
      <c r="BD2" s="10">
        <v>52</v>
      </c>
    </row>
    <row r="3" spans="1:56">
      <c r="A3" s="1" t="s">
        <v>22</v>
      </c>
      <c r="D3" s="1" t="s">
        <v>90</v>
      </c>
      <c r="P3" s="9"/>
    </row>
    <row r="4" spans="1:56">
      <c r="B4" s="16"/>
      <c r="D4" s="8" t="s">
        <v>39</v>
      </c>
      <c r="E4" s="5">
        <v>1</v>
      </c>
      <c r="F4" s="5">
        <v>2</v>
      </c>
      <c r="P4" s="9"/>
    </row>
    <row r="5" spans="1:56">
      <c r="B5" s="3">
        <v>1</v>
      </c>
      <c r="C5" s="4" t="s">
        <v>47</v>
      </c>
      <c r="D5" t="s">
        <v>31</v>
      </c>
      <c r="E5" s="11"/>
      <c r="F5" s="11"/>
      <c r="P5" s="9"/>
    </row>
    <row r="6" spans="1:56">
      <c r="B6" s="16"/>
      <c r="D6" s="8" t="s">
        <v>40</v>
      </c>
      <c r="G6" s="5">
        <v>1</v>
      </c>
      <c r="H6" s="5">
        <v>2</v>
      </c>
      <c r="I6" s="5">
        <v>3</v>
      </c>
      <c r="J6" s="5">
        <v>4</v>
      </c>
      <c r="K6" s="5">
        <v>5</v>
      </c>
      <c r="L6" s="5">
        <v>6</v>
      </c>
      <c r="M6" s="5">
        <v>7</v>
      </c>
      <c r="N6" s="5">
        <v>8</v>
      </c>
      <c r="P6" s="9"/>
    </row>
    <row r="7" spans="1:56">
      <c r="B7" s="3">
        <v>0.5</v>
      </c>
      <c r="C7" s="4" t="s">
        <v>47</v>
      </c>
      <c r="D7" t="s">
        <v>27</v>
      </c>
      <c r="G7" s="11"/>
      <c r="H7" s="11"/>
      <c r="I7" s="11"/>
      <c r="J7" s="11"/>
      <c r="K7" s="11"/>
      <c r="L7" s="11"/>
      <c r="M7" s="11"/>
      <c r="N7" s="11"/>
      <c r="P7" s="9"/>
    </row>
    <row r="8" spans="1:56">
      <c r="B8" s="3">
        <v>1</v>
      </c>
      <c r="C8" s="4" t="s">
        <v>47</v>
      </c>
      <c r="D8" t="s">
        <v>28</v>
      </c>
      <c r="G8" s="11"/>
      <c r="H8" s="11"/>
      <c r="I8" s="11"/>
      <c r="J8" s="11"/>
      <c r="K8" s="11"/>
      <c r="L8" s="11"/>
      <c r="M8" s="11"/>
      <c r="N8" s="11"/>
      <c r="P8" s="9"/>
    </row>
    <row r="9" spans="1:56">
      <c r="B9" s="3">
        <v>1</v>
      </c>
      <c r="C9" s="4" t="s">
        <v>47</v>
      </c>
      <c r="D9" t="s">
        <v>29</v>
      </c>
      <c r="G9" s="11"/>
      <c r="H9" s="11"/>
      <c r="I9" s="11"/>
      <c r="J9" s="11"/>
      <c r="K9" s="11"/>
      <c r="L9" s="11"/>
      <c r="M9" s="11"/>
      <c r="N9" s="11"/>
      <c r="P9" s="9"/>
    </row>
    <row r="10" spans="1:56">
      <c r="B10" s="3">
        <v>1</v>
      </c>
      <c r="C10" s="4" t="s">
        <v>47</v>
      </c>
      <c r="D10" t="s">
        <v>30</v>
      </c>
      <c r="G10" s="11"/>
      <c r="H10" s="11"/>
      <c r="I10" s="11"/>
      <c r="J10" s="11"/>
      <c r="K10" s="11"/>
      <c r="L10" s="11"/>
      <c r="M10" s="11"/>
      <c r="N10" s="11"/>
      <c r="P10" s="9"/>
    </row>
    <row r="11" spans="1:56">
      <c r="B11" s="3">
        <v>0.5</v>
      </c>
      <c r="C11" s="4" t="s">
        <v>47</v>
      </c>
      <c r="D11" t="s">
        <v>16</v>
      </c>
      <c r="G11" s="11"/>
      <c r="H11" s="11"/>
      <c r="I11" s="11"/>
      <c r="J11" s="11"/>
      <c r="K11" s="11"/>
      <c r="L11" s="11"/>
      <c r="M11" s="11"/>
      <c r="N11" s="11"/>
      <c r="P11" s="9"/>
    </row>
    <row r="12" spans="1:56">
      <c r="B12" s="3">
        <v>1</v>
      </c>
      <c r="C12" s="4" t="s">
        <v>47</v>
      </c>
      <c r="D12" t="s">
        <v>14</v>
      </c>
      <c r="G12" s="11"/>
      <c r="H12" s="11"/>
      <c r="I12" s="11"/>
      <c r="J12" s="11"/>
      <c r="K12" s="11"/>
      <c r="L12" s="11"/>
      <c r="M12" s="11"/>
      <c r="N12" s="11"/>
      <c r="P12" s="9"/>
    </row>
    <row r="13" spans="1:56">
      <c r="B13" s="16"/>
      <c r="D13" s="8" t="s">
        <v>38</v>
      </c>
      <c r="O13" s="5">
        <v>1</v>
      </c>
      <c r="P13" s="7" t="s">
        <v>41</v>
      </c>
      <c r="Q13" s="5">
        <v>2</v>
      </c>
      <c r="R13" s="5">
        <v>3</v>
      </c>
      <c r="S13" s="5">
        <v>4</v>
      </c>
      <c r="T13" s="5">
        <v>5</v>
      </c>
      <c r="U13" s="5">
        <v>6</v>
      </c>
      <c r="V13" s="5">
        <v>7</v>
      </c>
      <c r="W13" s="5">
        <v>8</v>
      </c>
      <c r="X13" s="5">
        <v>9</v>
      </c>
    </row>
    <row r="14" spans="1:56">
      <c r="B14" s="17">
        <v>1</v>
      </c>
      <c r="C14" s="4" t="s">
        <v>47</v>
      </c>
      <c r="D14" s="6" t="s">
        <v>32</v>
      </c>
      <c r="O14" s="11"/>
      <c r="P14" s="9"/>
      <c r="Q14" s="11"/>
      <c r="R14" s="11"/>
      <c r="S14" s="11"/>
      <c r="T14" s="11"/>
      <c r="U14" s="11"/>
      <c r="V14" s="11"/>
      <c r="W14" s="11"/>
      <c r="X14" s="11"/>
    </row>
    <row r="15" spans="1:56">
      <c r="B15" s="17">
        <v>0.5</v>
      </c>
      <c r="C15" s="4" t="s">
        <v>47</v>
      </c>
      <c r="D15" s="6" t="s">
        <v>11</v>
      </c>
      <c r="O15" s="11"/>
      <c r="P15" s="9"/>
      <c r="Q15" s="11"/>
      <c r="R15" s="11"/>
      <c r="S15" s="11"/>
      <c r="T15" s="11"/>
      <c r="U15" s="11"/>
      <c r="V15" s="11"/>
      <c r="W15" s="11"/>
      <c r="X15" s="11"/>
    </row>
    <row r="16" spans="1:56">
      <c r="B16" s="17">
        <v>1</v>
      </c>
      <c r="C16" s="4" t="s">
        <v>47</v>
      </c>
      <c r="D16" s="6" t="s">
        <v>33</v>
      </c>
      <c r="O16" s="11"/>
      <c r="P16" s="9"/>
      <c r="Q16" s="11"/>
      <c r="R16" s="11"/>
      <c r="S16" s="11"/>
      <c r="T16" s="11"/>
      <c r="U16" s="11"/>
      <c r="V16" s="11"/>
      <c r="W16" s="11"/>
      <c r="X16" s="11"/>
    </row>
    <row r="17" spans="1:55">
      <c r="B17" s="17">
        <v>1</v>
      </c>
      <c r="C17" s="4" t="s">
        <v>47</v>
      </c>
      <c r="D17" s="6" t="s">
        <v>34</v>
      </c>
      <c r="O17" s="11"/>
      <c r="P17" s="9"/>
      <c r="Q17" s="11"/>
      <c r="R17" s="11"/>
      <c r="S17" s="11"/>
      <c r="T17" s="11"/>
      <c r="U17" s="11"/>
      <c r="V17" s="11"/>
      <c r="W17" s="11"/>
      <c r="X17" s="11"/>
    </row>
    <row r="18" spans="1:55">
      <c r="B18" s="17">
        <v>0.5</v>
      </c>
      <c r="C18" s="4" t="s">
        <v>47</v>
      </c>
      <c r="D18" s="6" t="s">
        <v>35</v>
      </c>
      <c r="O18" s="11"/>
      <c r="P18" s="9"/>
      <c r="Q18" s="11"/>
      <c r="R18" s="11"/>
      <c r="S18" s="11"/>
      <c r="T18" s="11"/>
      <c r="U18" s="11"/>
      <c r="V18" s="11"/>
      <c r="W18" s="11"/>
      <c r="X18" s="11"/>
    </row>
    <row r="19" spans="1:55">
      <c r="B19" s="17">
        <v>1</v>
      </c>
      <c r="C19" s="4" t="s">
        <v>47</v>
      </c>
      <c r="D19" s="6" t="s">
        <v>36</v>
      </c>
      <c r="O19" s="11"/>
      <c r="P19" s="9"/>
      <c r="Q19" s="11"/>
      <c r="R19" s="11"/>
      <c r="S19" s="11"/>
      <c r="T19" s="11"/>
      <c r="U19" s="11"/>
      <c r="V19" s="11"/>
      <c r="W19" s="11"/>
      <c r="X19" s="11"/>
    </row>
    <row r="20" spans="1:55">
      <c r="B20" s="16"/>
      <c r="P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</row>
    <row r="21" spans="1:55">
      <c r="B21" s="16"/>
      <c r="D21" s="1"/>
      <c r="P21" s="9"/>
      <c r="Y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</row>
    <row r="22" spans="1:55">
      <c r="A22" s="1" t="s">
        <v>23</v>
      </c>
      <c r="B22" s="16"/>
      <c r="D22" s="1" t="s">
        <v>90</v>
      </c>
      <c r="P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</row>
    <row r="23" spans="1:55">
      <c r="B23" s="16"/>
      <c r="D23" s="8" t="s">
        <v>39</v>
      </c>
      <c r="E23" s="5">
        <v>1</v>
      </c>
      <c r="F23" s="5">
        <v>2</v>
      </c>
      <c r="P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</row>
    <row r="24" spans="1:55">
      <c r="B24" s="3">
        <v>1</v>
      </c>
      <c r="C24" s="4" t="s">
        <v>86</v>
      </c>
      <c r="D24" t="s">
        <v>31</v>
      </c>
      <c r="E24" s="11"/>
      <c r="F24" s="11"/>
      <c r="P24" s="9"/>
    </row>
    <row r="25" spans="1:55">
      <c r="B25" s="16"/>
      <c r="D25" s="8" t="s">
        <v>40</v>
      </c>
      <c r="G25" s="5">
        <v>1</v>
      </c>
      <c r="H25" s="5">
        <v>2</v>
      </c>
      <c r="I25" s="5">
        <v>3</v>
      </c>
      <c r="J25" s="5">
        <v>4</v>
      </c>
      <c r="K25" s="5">
        <v>5</v>
      </c>
      <c r="L25" s="5">
        <v>6</v>
      </c>
      <c r="M25" s="5">
        <v>7</v>
      </c>
      <c r="N25" s="5">
        <v>8</v>
      </c>
      <c r="P25" s="9"/>
    </row>
    <row r="26" spans="1:55">
      <c r="B26" s="3">
        <v>0.5</v>
      </c>
      <c r="C26" s="4" t="s">
        <v>86</v>
      </c>
      <c r="D26" t="s">
        <v>27</v>
      </c>
      <c r="G26" s="11"/>
      <c r="H26" s="11"/>
      <c r="I26" s="11"/>
      <c r="J26" s="11"/>
      <c r="K26" s="11"/>
      <c r="L26" s="11"/>
      <c r="M26" s="11"/>
      <c r="N26" s="11"/>
      <c r="P26" s="9"/>
    </row>
    <row r="27" spans="1:55">
      <c r="B27" s="3">
        <v>1</v>
      </c>
      <c r="C27" s="4" t="s">
        <v>86</v>
      </c>
      <c r="D27" t="s">
        <v>28</v>
      </c>
      <c r="G27" s="11"/>
      <c r="H27" s="11"/>
      <c r="I27" s="11"/>
      <c r="J27" s="11"/>
      <c r="K27" s="11"/>
      <c r="L27" s="11"/>
      <c r="M27" s="11"/>
      <c r="N27" s="11"/>
      <c r="P27" s="9"/>
    </row>
    <row r="28" spans="1:55">
      <c r="B28" s="3">
        <v>1</v>
      </c>
      <c r="C28" s="4" t="s">
        <v>86</v>
      </c>
      <c r="D28" t="s">
        <v>29</v>
      </c>
      <c r="G28" s="11"/>
      <c r="H28" s="11"/>
      <c r="I28" s="11"/>
      <c r="J28" s="11"/>
      <c r="K28" s="11"/>
      <c r="L28" s="11"/>
      <c r="M28" s="11"/>
      <c r="N28" s="11"/>
      <c r="P28" s="9"/>
    </row>
    <row r="29" spans="1:55">
      <c r="B29" s="3">
        <v>1</v>
      </c>
      <c r="C29" s="4" t="s">
        <v>86</v>
      </c>
      <c r="D29" t="s">
        <v>30</v>
      </c>
      <c r="G29" s="11"/>
      <c r="H29" s="11"/>
      <c r="I29" s="11"/>
      <c r="J29" s="11"/>
      <c r="K29" s="11"/>
      <c r="L29" s="11"/>
      <c r="M29" s="11"/>
      <c r="N29" s="11"/>
      <c r="P29" s="9"/>
    </row>
    <row r="30" spans="1:55">
      <c r="B30" s="3">
        <v>0.5</v>
      </c>
      <c r="C30" s="4" t="s">
        <v>86</v>
      </c>
      <c r="D30" t="s">
        <v>16</v>
      </c>
      <c r="G30" s="11"/>
      <c r="H30" s="11"/>
      <c r="I30" s="11"/>
      <c r="J30" s="11"/>
      <c r="K30" s="11"/>
      <c r="L30" s="11"/>
      <c r="M30" s="11"/>
      <c r="N30" s="11"/>
      <c r="P30" s="9"/>
    </row>
    <row r="31" spans="1:55">
      <c r="B31" s="3">
        <v>1</v>
      </c>
      <c r="C31" s="4" t="s">
        <v>86</v>
      </c>
      <c r="D31" t="s">
        <v>14</v>
      </c>
      <c r="G31" s="11"/>
      <c r="H31" s="11"/>
      <c r="I31" s="11"/>
      <c r="J31" s="11"/>
      <c r="K31" s="11"/>
      <c r="L31" s="11"/>
      <c r="M31" s="11"/>
      <c r="N31" s="11"/>
      <c r="P31" s="9"/>
    </row>
    <row r="32" spans="1:55">
      <c r="B32" s="16"/>
      <c r="D32" s="8" t="s">
        <v>38</v>
      </c>
      <c r="O32" s="5">
        <v>1</v>
      </c>
      <c r="P32" s="7" t="s">
        <v>41</v>
      </c>
      <c r="Q32" s="5">
        <v>2</v>
      </c>
      <c r="R32" s="5">
        <v>3</v>
      </c>
      <c r="S32" s="5">
        <v>4</v>
      </c>
      <c r="T32" s="5">
        <v>5</v>
      </c>
      <c r="U32" s="5">
        <v>6</v>
      </c>
      <c r="V32" s="5">
        <v>7</v>
      </c>
      <c r="W32" s="5">
        <v>8</v>
      </c>
      <c r="X32" s="5">
        <v>9</v>
      </c>
    </row>
    <row r="33" spans="1:46">
      <c r="B33" s="17">
        <v>1</v>
      </c>
      <c r="C33" s="4" t="s">
        <v>86</v>
      </c>
      <c r="D33" s="6" t="s">
        <v>32</v>
      </c>
      <c r="O33" s="11"/>
      <c r="P33" s="9"/>
      <c r="Q33" s="11"/>
      <c r="R33" s="11"/>
      <c r="S33" s="11"/>
      <c r="T33" s="11"/>
      <c r="U33" s="11"/>
      <c r="V33" s="11"/>
      <c r="W33" s="11"/>
      <c r="X33" s="11"/>
    </row>
    <row r="34" spans="1:46">
      <c r="B34" s="17">
        <v>0.5</v>
      </c>
      <c r="C34" s="4" t="s">
        <v>86</v>
      </c>
      <c r="D34" s="6" t="s">
        <v>11</v>
      </c>
      <c r="O34" s="11"/>
      <c r="P34" s="9"/>
      <c r="Q34" s="11"/>
      <c r="R34" s="11"/>
      <c r="S34" s="11"/>
      <c r="T34" s="11"/>
      <c r="U34" s="11"/>
      <c r="V34" s="11"/>
      <c r="W34" s="11"/>
      <c r="X34" s="11"/>
    </row>
    <row r="35" spans="1:46">
      <c r="B35" s="17">
        <v>1</v>
      </c>
      <c r="C35" s="4" t="s">
        <v>86</v>
      </c>
      <c r="D35" s="6" t="s">
        <v>33</v>
      </c>
      <c r="O35" s="11"/>
      <c r="P35" s="9"/>
      <c r="Q35" s="11"/>
      <c r="R35" s="11"/>
      <c r="S35" s="11"/>
      <c r="T35" s="11"/>
      <c r="U35" s="11"/>
      <c r="V35" s="11"/>
      <c r="W35" s="11"/>
      <c r="X35" s="11"/>
    </row>
    <row r="36" spans="1:46">
      <c r="B36" s="17">
        <v>1</v>
      </c>
      <c r="C36" s="4" t="s">
        <v>86</v>
      </c>
      <c r="D36" s="6" t="s">
        <v>34</v>
      </c>
      <c r="O36" s="11"/>
      <c r="P36" s="9"/>
      <c r="Q36" s="11"/>
      <c r="R36" s="11"/>
      <c r="S36" s="11"/>
      <c r="T36" s="11"/>
      <c r="U36" s="11"/>
      <c r="V36" s="11"/>
      <c r="W36" s="11"/>
      <c r="X36" s="11"/>
    </row>
    <row r="37" spans="1:46">
      <c r="B37" s="17">
        <v>0.5</v>
      </c>
      <c r="C37" s="4" t="s">
        <v>86</v>
      </c>
      <c r="D37" s="6" t="s">
        <v>35</v>
      </c>
      <c r="O37" s="11"/>
      <c r="P37" s="9"/>
      <c r="Q37" s="11"/>
      <c r="R37" s="11"/>
      <c r="S37" s="11"/>
      <c r="T37" s="11"/>
      <c r="U37" s="11"/>
      <c r="V37" s="11"/>
      <c r="W37" s="11"/>
      <c r="X37" s="11"/>
    </row>
    <row r="38" spans="1:46">
      <c r="B38" s="17">
        <v>1</v>
      </c>
      <c r="C38" s="4" t="s">
        <v>86</v>
      </c>
      <c r="D38" s="6" t="s">
        <v>36</v>
      </c>
      <c r="O38" s="11"/>
      <c r="P38" s="9"/>
      <c r="Q38" s="11"/>
      <c r="R38" s="11"/>
      <c r="S38" s="11"/>
      <c r="T38" s="11"/>
      <c r="U38" s="11"/>
      <c r="V38" s="11"/>
      <c r="W38" s="11"/>
      <c r="X38" s="11"/>
    </row>
    <row r="39" spans="1:46">
      <c r="D39" s="6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46">
      <c r="D40" s="6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46">
      <c r="A41" s="1" t="s">
        <v>42</v>
      </c>
      <c r="D41" s="1" t="s">
        <v>92</v>
      </c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46">
      <c r="D42" s="8" t="s">
        <v>71</v>
      </c>
      <c r="P42" s="9"/>
      <c r="AL42" s="5">
        <v>1</v>
      </c>
      <c r="AM42" s="5">
        <v>2</v>
      </c>
      <c r="AN42" s="5">
        <v>3</v>
      </c>
      <c r="AO42" s="5">
        <v>4</v>
      </c>
      <c r="AP42" s="5">
        <v>5</v>
      </c>
      <c r="AQ42" s="5">
        <v>6</v>
      </c>
      <c r="AR42" s="5">
        <v>7</v>
      </c>
      <c r="AS42" s="5">
        <v>8</v>
      </c>
      <c r="AT42" s="5">
        <v>9</v>
      </c>
    </row>
    <row r="43" spans="1:46">
      <c r="B43" s="17">
        <v>1</v>
      </c>
      <c r="C43" s="4" t="s">
        <v>45</v>
      </c>
      <c r="D43" s="6" t="s">
        <v>72</v>
      </c>
      <c r="P43" s="9"/>
      <c r="AL43" s="11"/>
      <c r="AM43" s="11"/>
      <c r="AN43" s="11"/>
      <c r="AO43" s="11"/>
      <c r="AP43" s="11"/>
      <c r="AQ43" s="11"/>
      <c r="AR43" s="11"/>
      <c r="AS43" s="11"/>
      <c r="AT43" s="11"/>
    </row>
    <row r="44" spans="1:46">
      <c r="B44" s="17">
        <v>1</v>
      </c>
      <c r="C44" s="4" t="s">
        <v>47</v>
      </c>
      <c r="D44" s="6" t="s">
        <v>73</v>
      </c>
      <c r="P44" s="9"/>
      <c r="AL44" s="11"/>
      <c r="AM44" s="11"/>
      <c r="AN44" s="11"/>
      <c r="AO44" s="11"/>
      <c r="AP44" s="11"/>
      <c r="AQ44" s="11"/>
      <c r="AR44" s="11"/>
      <c r="AS44" s="11"/>
      <c r="AT44" s="11"/>
    </row>
    <row r="45" spans="1:46">
      <c r="B45" s="17">
        <v>1</v>
      </c>
      <c r="C45" s="4" t="s">
        <v>47</v>
      </c>
      <c r="D45" s="6" t="s">
        <v>74</v>
      </c>
      <c r="P45" s="9"/>
      <c r="AL45" s="11"/>
      <c r="AM45" s="11"/>
      <c r="AN45" s="11"/>
      <c r="AO45" s="11"/>
      <c r="AP45" s="11"/>
      <c r="AQ45" s="11"/>
      <c r="AR45" s="11"/>
      <c r="AS45" s="11"/>
      <c r="AT45" s="11"/>
    </row>
    <row r="46" spans="1:46">
      <c r="B46" s="17">
        <v>1</v>
      </c>
      <c r="C46" s="4" t="s">
        <v>45</v>
      </c>
      <c r="D46" s="6" t="s">
        <v>75</v>
      </c>
      <c r="P46" s="9"/>
      <c r="AL46" s="11"/>
      <c r="AM46" s="11"/>
      <c r="AN46" s="11"/>
      <c r="AO46" s="11"/>
      <c r="AP46" s="11"/>
      <c r="AQ46" s="11"/>
      <c r="AR46" s="11"/>
      <c r="AS46" s="11"/>
      <c r="AT46" s="11"/>
    </row>
    <row r="47" spans="1:46">
      <c r="B47" s="17">
        <v>1</v>
      </c>
      <c r="C47" s="4" t="s">
        <v>45</v>
      </c>
      <c r="D47" s="6" t="s">
        <v>76</v>
      </c>
      <c r="P47" s="9"/>
      <c r="AL47" s="11"/>
      <c r="AM47" s="11"/>
      <c r="AN47" s="11"/>
      <c r="AO47" s="11"/>
      <c r="AP47" s="11"/>
      <c r="AQ47" s="11"/>
      <c r="AR47" s="11"/>
      <c r="AS47" s="11"/>
      <c r="AT47" s="11"/>
    </row>
    <row r="48" spans="1:46">
      <c r="B48" s="17">
        <v>1</v>
      </c>
      <c r="C48" s="4" t="s">
        <v>47</v>
      </c>
      <c r="D48" s="6" t="s">
        <v>77</v>
      </c>
      <c r="P48" s="9"/>
      <c r="Y48" t="s">
        <v>85</v>
      </c>
      <c r="AL48" s="11"/>
      <c r="AM48" s="11"/>
      <c r="AN48" s="11"/>
      <c r="AO48" s="11"/>
      <c r="AP48" s="11"/>
      <c r="AQ48" s="11"/>
      <c r="AR48" s="11"/>
      <c r="AS48" s="11"/>
      <c r="AT48" s="11"/>
    </row>
    <row r="49" spans="1:54">
      <c r="B49" s="17">
        <v>1</v>
      </c>
      <c r="C49" s="4" t="s">
        <v>45</v>
      </c>
      <c r="D49" s="6" t="s">
        <v>89</v>
      </c>
      <c r="P49" s="9"/>
      <c r="AL49" s="11"/>
      <c r="AM49" s="11"/>
      <c r="AN49" s="11"/>
      <c r="AO49" s="11"/>
      <c r="AP49" s="11"/>
      <c r="AQ49" s="11"/>
      <c r="AR49" s="11"/>
      <c r="AS49" s="11"/>
      <c r="AT49" s="11"/>
    </row>
    <row r="50" spans="1:54">
      <c r="B50" s="17">
        <v>1</v>
      </c>
      <c r="C50" s="4" t="s">
        <v>45</v>
      </c>
      <c r="D50" s="6" t="s">
        <v>78</v>
      </c>
      <c r="P50" s="9"/>
      <c r="AL50" s="11"/>
      <c r="AM50" s="11"/>
      <c r="AN50" s="11"/>
      <c r="AO50" s="11"/>
      <c r="AP50" s="11"/>
      <c r="AQ50" s="11"/>
      <c r="AR50" s="11"/>
      <c r="AS50" s="11"/>
      <c r="AT50" s="11"/>
    </row>
    <row r="51" spans="1:54">
      <c r="B51" s="17">
        <v>0.5</v>
      </c>
      <c r="C51" s="4" t="s">
        <v>45</v>
      </c>
      <c r="D51" s="6" t="s">
        <v>79</v>
      </c>
      <c r="P51" s="9"/>
      <c r="AL51" s="11"/>
      <c r="AM51" s="11"/>
      <c r="AN51" s="11"/>
      <c r="AO51" s="11"/>
      <c r="AP51" s="11"/>
      <c r="AQ51" s="11"/>
      <c r="AR51" s="11"/>
      <c r="AS51" s="11"/>
      <c r="AT51" s="11"/>
    </row>
    <row r="52" spans="1:54">
      <c r="B52" s="17">
        <v>0.5</v>
      </c>
      <c r="C52" s="4" t="s">
        <v>47</v>
      </c>
      <c r="D52" s="6" t="s">
        <v>80</v>
      </c>
      <c r="P52" s="9"/>
      <c r="AL52" s="11"/>
      <c r="AM52" s="11"/>
      <c r="AN52" s="11"/>
      <c r="AO52" s="11"/>
      <c r="AP52" s="11"/>
      <c r="AQ52" s="11"/>
      <c r="AR52" s="11"/>
      <c r="AS52" s="11"/>
      <c r="AT52" s="11"/>
    </row>
    <row r="53" spans="1:54">
      <c r="B53" s="17">
        <v>0.5</v>
      </c>
      <c r="C53" s="4" t="s">
        <v>47</v>
      </c>
      <c r="D53" s="6" t="s">
        <v>81</v>
      </c>
      <c r="P53" s="9"/>
      <c r="AL53" s="11"/>
      <c r="AM53" s="11"/>
      <c r="AN53" s="11"/>
      <c r="AO53" s="11"/>
      <c r="AP53" s="11"/>
      <c r="AQ53" s="11"/>
      <c r="AR53" s="11"/>
      <c r="AS53" s="11"/>
      <c r="AT53" s="11"/>
    </row>
    <row r="54" spans="1:54">
      <c r="B54" s="17">
        <v>0.5</v>
      </c>
      <c r="C54" s="4" t="s">
        <v>47</v>
      </c>
      <c r="D54" s="6" t="s">
        <v>82</v>
      </c>
      <c r="P54" s="9"/>
      <c r="AL54" s="11"/>
      <c r="AM54" s="11"/>
      <c r="AN54" s="11"/>
      <c r="AO54" s="11"/>
      <c r="AP54" s="11"/>
      <c r="AQ54" s="11"/>
      <c r="AR54" s="11"/>
      <c r="AS54" s="11"/>
      <c r="AT54" s="11"/>
    </row>
    <row r="55" spans="1:54">
      <c r="D55" s="8" t="s">
        <v>83</v>
      </c>
      <c r="P55" s="9"/>
      <c r="AS55" s="9"/>
      <c r="AT55" s="9"/>
      <c r="AU55" s="5">
        <v>1</v>
      </c>
      <c r="AV55" s="5">
        <v>2</v>
      </c>
      <c r="AW55" s="5">
        <v>3</v>
      </c>
      <c r="AX55" s="5">
        <v>4</v>
      </c>
      <c r="AY55" s="5">
        <v>5</v>
      </c>
      <c r="AZ55" s="5">
        <v>6</v>
      </c>
      <c r="BA55" s="5">
        <v>7</v>
      </c>
      <c r="BB55" s="5">
        <v>8</v>
      </c>
    </row>
    <row r="56" spans="1:54">
      <c r="B56" s="17">
        <v>3</v>
      </c>
      <c r="C56" s="4" t="s">
        <v>47</v>
      </c>
      <c r="D56" s="6" t="s">
        <v>84</v>
      </c>
      <c r="P56" s="9"/>
      <c r="AS56" s="9"/>
      <c r="AT56" s="9"/>
      <c r="AU56" s="11"/>
      <c r="AV56" s="11"/>
      <c r="AW56" s="11"/>
      <c r="AX56" s="11"/>
      <c r="AY56" s="11"/>
      <c r="AZ56" s="11"/>
      <c r="BA56" s="11"/>
      <c r="BB56" s="11"/>
    </row>
    <row r="57" spans="1:54">
      <c r="D57" s="6"/>
      <c r="P57" s="9"/>
    </row>
    <row r="58" spans="1:54">
      <c r="D58" s="6"/>
      <c r="P58" s="9"/>
    </row>
    <row r="59" spans="1:54">
      <c r="A59" s="1" t="s">
        <v>42</v>
      </c>
      <c r="D59" s="1" t="s">
        <v>91</v>
      </c>
      <c r="P59" s="9"/>
    </row>
    <row r="60" spans="1:54">
      <c r="D60" s="13" t="s">
        <v>56</v>
      </c>
      <c r="F60" s="5">
        <v>1</v>
      </c>
      <c r="G60" s="5">
        <v>2</v>
      </c>
      <c r="H60" s="5">
        <v>3</v>
      </c>
      <c r="I60" s="5">
        <v>4</v>
      </c>
      <c r="J60" s="5">
        <v>5</v>
      </c>
      <c r="K60" s="5">
        <v>6</v>
      </c>
      <c r="L60" s="5">
        <v>7</v>
      </c>
      <c r="M60" s="5">
        <v>8</v>
      </c>
      <c r="N60" s="5"/>
    </row>
    <row r="61" spans="1:54">
      <c r="B61" s="17">
        <v>1</v>
      </c>
      <c r="C61" s="4" t="s">
        <v>45</v>
      </c>
      <c r="D61" s="12" t="s">
        <v>44</v>
      </c>
      <c r="F61" s="11"/>
      <c r="G61" s="11"/>
      <c r="H61" s="11"/>
      <c r="I61" s="11"/>
      <c r="J61" s="11"/>
      <c r="K61" s="11"/>
      <c r="L61" s="11"/>
      <c r="M61" s="11"/>
      <c r="N61" s="11"/>
    </row>
    <row r="62" spans="1:54">
      <c r="B62" s="17">
        <v>1</v>
      </c>
      <c r="C62" s="4" t="s">
        <v>47</v>
      </c>
      <c r="D62" s="12" t="s">
        <v>46</v>
      </c>
      <c r="F62" s="11"/>
      <c r="G62" s="11"/>
      <c r="H62" s="11"/>
      <c r="I62" s="11"/>
      <c r="J62" s="11"/>
      <c r="K62" s="11"/>
      <c r="L62" s="11"/>
      <c r="M62" s="11"/>
      <c r="N62" s="11"/>
    </row>
    <row r="63" spans="1:54">
      <c r="B63" s="17">
        <v>1</v>
      </c>
      <c r="C63" s="4" t="s">
        <v>45</v>
      </c>
      <c r="D63" s="12" t="s">
        <v>88</v>
      </c>
      <c r="F63" s="11"/>
      <c r="G63" s="11"/>
      <c r="H63" s="11"/>
      <c r="I63" s="11"/>
      <c r="J63" s="11"/>
      <c r="K63" s="11"/>
      <c r="L63" s="11"/>
      <c r="M63" s="11"/>
      <c r="N63" s="11"/>
    </row>
    <row r="64" spans="1:54">
      <c r="B64" s="17">
        <v>1</v>
      </c>
      <c r="C64" s="4" t="s">
        <v>47</v>
      </c>
      <c r="D64" s="12" t="s">
        <v>49</v>
      </c>
      <c r="F64" s="11"/>
      <c r="G64" s="11"/>
      <c r="H64" s="11"/>
      <c r="I64" s="11"/>
      <c r="J64" s="11"/>
      <c r="K64" s="11"/>
      <c r="L64" s="11"/>
      <c r="M64" s="11"/>
      <c r="N64" s="11"/>
    </row>
    <row r="65" spans="2:25">
      <c r="B65" s="17">
        <v>1</v>
      </c>
      <c r="C65" s="4" t="s">
        <v>47</v>
      </c>
      <c r="D65" s="12" t="s">
        <v>50</v>
      </c>
      <c r="F65" s="11"/>
      <c r="G65" s="11"/>
      <c r="H65" s="11"/>
      <c r="I65" s="11"/>
      <c r="J65" s="11"/>
      <c r="K65" s="11"/>
      <c r="L65" s="11"/>
      <c r="M65" s="11"/>
      <c r="N65" s="11"/>
    </row>
    <row r="66" spans="2:25">
      <c r="B66" s="17">
        <v>1</v>
      </c>
      <c r="C66" s="4" t="s">
        <v>45</v>
      </c>
      <c r="D66" s="12" t="s">
        <v>51</v>
      </c>
      <c r="F66" s="11"/>
      <c r="G66" s="11"/>
      <c r="H66" s="11"/>
      <c r="I66" s="11"/>
      <c r="J66" s="11"/>
      <c r="K66" s="11"/>
      <c r="L66" s="11"/>
      <c r="M66" s="11"/>
      <c r="N66" s="11"/>
    </row>
    <row r="67" spans="2:25">
      <c r="B67" s="17">
        <v>1</v>
      </c>
      <c r="C67" s="4" t="s">
        <v>47</v>
      </c>
      <c r="D67" s="12" t="s">
        <v>52</v>
      </c>
      <c r="F67" s="11"/>
      <c r="G67" s="11"/>
      <c r="H67" s="11"/>
      <c r="I67" s="11"/>
      <c r="J67" s="11"/>
      <c r="K67" s="11"/>
      <c r="L67" s="11"/>
      <c r="M67" s="11"/>
      <c r="N67" s="11"/>
    </row>
    <row r="68" spans="2:25">
      <c r="B68" s="17">
        <v>1</v>
      </c>
      <c r="C68" s="4" t="s">
        <v>45</v>
      </c>
      <c r="D68" s="12" t="s">
        <v>53</v>
      </c>
      <c r="F68" s="11"/>
      <c r="G68" s="11"/>
      <c r="H68" s="11"/>
      <c r="I68" s="11"/>
      <c r="J68" s="11"/>
      <c r="K68" s="11"/>
      <c r="L68" s="11"/>
      <c r="M68" s="11"/>
      <c r="N68" s="11"/>
    </row>
    <row r="69" spans="2:25">
      <c r="B69" s="3">
        <v>0.5</v>
      </c>
      <c r="C69" s="4" t="s">
        <v>45</v>
      </c>
      <c r="D69" s="12" t="s">
        <v>54</v>
      </c>
      <c r="F69" s="11"/>
      <c r="G69" s="11"/>
      <c r="H69" s="11"/>
      <c r="I69" s="11"/>
      <c r="J69" s="11"/>
      <c r="K69" s="11"/>
      <c r="L69" s="11"/>
      <c r="M69" s="11"/>
      <c r="N69" s="11"/>
    </row>
    <row r="70" spans="2:25">
      <c r="B70" s="3">
        <v>0.5</v>
      </c>
      <c r="C70" s="4" t="s">
        <v>47</v>
      </c>
      <c r="D70" s="12" t="s">
        <v>55</v>
      </c>
      <c r="F70" s="11"/>
      <c r="G70" s="11"/>
      <c r="H70" s="11"/>
      <c r="I70" s="11"/>
      <c r="J70" s="11"/>
      <c r="K70" s="11"/>
      <c r="L70" s="11"/>
      <c r="M70" s="11"/>
      <c r="N70" s="11"/>
    </row>
    <row r="71" spans="2:25">
      <c r="B71" s="3"/>
      <c r="D71" s="13" t="s">
        <v>57</v>
      </c>
      <c r="O71" s="5">
        <v>1</v>
      </c>
      <c r="P71" s="7" t="s">
        <v>41</v>
      </c>
    </row>
    <row r="72" spans="2:25">
      <c r="B72" s="17">
        <v>1</v>
      </c>
      <c r="C72" s="4" t="s">
        <v>47</v>
      </c>
      <c r="D72" s="12" t="s">
        <v>58</v>
      </c>
      <c r="O72" s="11"/>
    </row>
    <row r="73" spans="2:25">
      <c r="D73" s="13" t="s">
        <v>59</v>
      </c>
      <c r="Q73" s="15">
        <v>2</v>
      </c>
      <c r="R73" s="15">
        <v>3</v>
      </c>
      <c r="S73" s="5">
        <v>4</v>
      </c>
      <c r="T73" s="5">
        <v>5</v>
      </c>
      <c r="U73" s="5">
        <v>6</v>
      </c>
      <c r="V73" s="5">
        <v>7</v>
      </c>
      <c r="W73" s="5">
        <v>8</v>
      </c>
      <c r="X73" s="5">
        <v>9</v>
      </c>
      <c r="Y73" s="9"/>
    </row>
    <row r="74" spans="2:25">
      <c r="B74" s="17">
        <v>1</v>
      </c>
      <c r="C74" s="4" t="s">
        <v>45</v>
      </c>
      <c r="D74" s="12" t="s">
        <v>60</v>
      </c>
      <c r="Q74" s="11"/>
      <c r="R74" s="11"/>
      <c r="S74" s="11"/>
      <c r="T74" s="11"/>
      <c r="U74" s="11"/>
      <c r="V74" s="11"/>
      <c r="W74" s="11"/>
      <c r="X74" s="11"/>
      <c r="Y74" s="9"/>
    </row>
    <row r="75" spans="2:25">
      <c r="B75" s="17">
        <v>1</v>
      </c>
      <c r="C75" s="4" t="s">
        <v>45</v>
      </c>
      <c r="D75" s="12" t="s">
        <v>61</v>
      </c>
      <c r="Q75" s="11"/>
      <c r="R75" s="11"/>
      <c r="S75" s="11"/>
      <c r="T75" s="11"/>
      <c r="U75" s="11"/>
      <c r="V75" s="11"/>
      <c r="W75" s="11"/>
      <c r="X75" s="11"/>
      <c r="Y75" s="9"/>
    </row>
    <row r="76" spans="2:25">
      <c r="B76" s="17">
        <v>1</v>
      </c>
      <c r="C76" s="4" t="s">
        <v>47</v>
      </c>
      <c r="D76" s="12" t="s">
        <v>62</v>
      </c>
      <c r="Q76" s="11"/>
      <c r="R76" s="11"/>
      <c r="S76" s="11"/>
      <c r="T76" s="11"/>
      <c r="U76" s="11"/>
      <c r="V76" s="11"/>
      <c r="W76" s="11"/>
      <c r="X76" s="11"/>
      <c r="Y76" s="9"/>
    </row>
    <row r="77" spans="2:25">
      <c r="B77" s="17">
        <v>1</v>
      </c>
      <c r="C77" s="4" t="s">
        <v>47</v>
      </c>
      <c r="D77" s="12" t="s">
        <v>63</v>
      </c>
      <c r="Q77" s="11"/>
      <c r="R77" s="11"/>
      <c r="S77" s="11"/>
      <c r="T77" s="11"/>
      <c r="U77" s="11"/>
      <c r="V77" s="11"/>
      <c r="W77" s="11"/>
      <c r="X77" s="11"/>
      <c r="Y77" s="9"/>
    </row>
    <row r="78" spans="2:25">
      <c r="B78" s="17">
        <v>1</v>
      </c>
      <c r="C78" s="4" t="s">
        <v>47</v>
      </c>
      <c r="D78" s="12" t="s">
        <v>64</v>
      </c>
      <c r="Q78" s="11"/>
      <c r="R78" s="11"/>
      <c r="S78" s="11"/>
      <c r="T78" s="11"/>
      <c r="U78" s="11"/>
      <c r="V78" s="11"/>
      <c r="W78" s="11"/>
      <c r="X78" s="11"/>
      <c r="Y78" s="9"/>
    </row>
    <row r="79" spans="2:25">
      <c r="B79" s="17">
        <v>1</v>
      </c>
      <c r="C79" s="4" t="s">
        <v>45</v>
      </c>
      <c r="D79" s="12" t="s">
        <v>65</v>
      </c>
      <c r="Q79" s="11"/>
      <c r="R79" s="11"/>
      <c r="S79" s="11"/>
      <c r="T79" s="11"/>
      <c r="U79" s="11"/>
      <c r="V79" s="11"/>
      <c r="W79" s="11"/>
      <c r="X79" s="11"/>
      <c r="Y79" s="9"/>
    </row>
    <row r="80" spans="2:25">
      <c r="B80" s="17">
        <v>1</v>
      </c>
      <c r="C80" s="4" t="s">
        <v>45</v>
      </c>
      <c r="D80" s="12" t="s">
        <v>66</v>
      </c>
      <c r="Q80" s="11"/>
      <c r="R80" s="11"/>
      <c r="S80" s="11"/>
      <c r="T80" s="11"/>
      <c r="U80" s="11"/>
      <c r="V80" s="11"/>
      <c r="W80" s="11"/>
      <c r="X80" s="11"/>
      <c r="Y80" s="9"/>
    </row>
    <row r="81" spans="1:47">
      <c r="B81" s="17">
        <v>1</v>
      </c>
      <c r="C81" s="4" t="s">
        <v>47</v>
      </c>
      <c r="D81" s="12" t="s">
        <v>67</v>
      </c>
      <c r="Q81" s="11"/>
      <c r="R81" s="11"/>
      <c r="S81" s="11"/>
      <c r="T81" s="11"/>
      <c r="U81" s="11"/>
      <c r="V81" s="11"/>
      <c r="W81" s="11"/>
      <c r="X81" s="11"/>
      <c r="Y81" s="9"/>
    </row>
    <row r="82" spans="1:47">
      <c r="B82" s="3">
        <v>0.5</v>
      </c>
      <c r="C82" s="4" t="s">
        <v>45</v>
      </c>
      <c r="D82" s="12" t="s">
        <v>68</v>
      </c>
      <c r="Q82" s="11"/>
      <c r="R82" s="11"/>
      <c r="S82" s="11"/>
      <c r="T82" s="11"/>
      <c r="U82" s="11"/>
      <c r="V82" s="11"/>
      <c r="W82" s="11"/>
      <c r="X82" s="11"/>
      <c r="Y82" s="9"/>
    </row>
    <row r="83" spans="1:47">
      <c r="B83" s="3">
        <v>0.5</v>
      </c>
      <c r="C83" s="4" t="s">
        <v>45</v>
      </c>
      <c r="D83" s="12" t="s">
        <v>15</v>
      </c>
      <c r="Q83" s="11"/>
      <c r="R83" s="11"/>
      <c r="S83" s="11"/>
      <c r="T83" s="11"/>
      <c r="U83" s="11"/>
      <c r="V83" s="11"/>
      <c r="W83" s="11"/>
      <c r="X83" s="11"/>
      <c r="Y83" s="9"/>
    </row>
    <row r="84" spans="1:47">
      <c r="B84" s="3">
        <v>0.5</v>
      </c>
      <c r="C84" s="4" t="s">
        <v>47</v>
      </c>
      <c r="D84" s="12" t="s">
        <v>69</v>
      </c>
      <c r="Q84" s="11"/>
      <c r="R84" s="11"/>
      <c r="S84" s="11"/>
      <c r="T84" s="11"/>
      <c r="U84" s="11"/>
      <c r="V84" s="11"/>
      <c r="W84" s="11"/>
      <c r="X84" s="11"/>
      <c r="Y84" s="9"/>
    </row>
    <row r="85" spans="1:47">
      <c r="B85" s="3">
        <v>0.5</v>
      </c>
      <c r="C85" s="4" t="s">
        <v>47</v>
      </c>
      <c r="D85" s="12" t="s">
        <v>70</v>
      </c>
      <c r="Q85" s="11"/>
      <c r="R85" s="11"/>
      <c r="S85" s="11"/>
      <c r="T85" s="11"/>
      <c r="U85" s="11"/>
      <c r="V85" s="11"/>
      <c r="W85" s="11"/>
      <c r="X85" s="11"/>
      <c r="Y85" s="9"/>
    </row>
    <row r="88" spans="1:47">
      <c r="D88" s="1" t="s">
        <v>93</v>
      </c>
    </row>
    <row r="89" spans="1:47">
      <c r="A89" s="1" t="s">
        <v>22</v>
      </c>
      <c r="D89" s="13" t="s">
        <v>94</v>
      </c>
      <c r="AJ89" s="5">
        <v>1</v>
      </c>
      <c r="AK89" s="5">
        <v>2</v>
      </c>
      <c r="AL89" s="5">
        <v>3</v>
      </c>
      <c r="AM89" s="9"/>
      <c r="AN89" s="9"/>
      <c r="AO89" s="9"/>
      <c r="AP89" s="9"/>
      <c r="AQ89" s="9"/>
      <c r="AR89" s="9"/>
      <c r="AS89" s="9"/>
    </row>
    <row r="90" spans="1:47">
      <c r="B90" s="3">
        <v>0.5</v>
      </c>
      <c r="C90" s="4" t="s">
        <v>47</v>
      </c>
      <c r="D90" t="s">
        <v>97</v>
      </c>
      <c r="AJ90" s="11"/>
      <c r="AK90" s="11"/>
      <c r="AL90" s="11"/>
      <c r="AM90" s="9"/>
      <c r="AN90" s="9"/>
      <c r="AO90" s="9"/>
      <c r="AP90" s="9"/>
      <c r="AQ90" s="9"/>
      <c r="AR90" s="9"/>
      <c r="AS90" s="9"/>
      <c r="AU90" s="9"/>
    </row>
    <row r="91" spans="1:47">
      <c r="B91" s="3">
        <v>0.5</v>
      </c>
      <c r="C91" s="4" t="s">
        <v>47</v>
      </c>
      <c r="D91" t="s">
        <v>98</v>
      </c>
      <c r="AJ91" s="11"/>
      <c r="AK91" s="11"/>
      <c r="AL91" s="11"/>
      <c r="AM91" s="9"/>
      <c r="AN91" s="9"/>
      <c r="AO91" s="9"/>
      <c r="AP91" s="9"/>
      <c r="AQ91" s="9"/>
      <c r="AR91" s="9"/>
      <c r="AS91" s="9"/>
      <c r="AU91" s="9"/>
    </row>
    <row r="92" spans="1:47">
      <c r="B92" s="3">
        <v>0.5</v>
      </c>
      <c r="C92" s="4" t="s">
        <v>47</v>
      </c>
      <c r="D92" t="s">
        <v>110</v>
      </c>
      <c r="AJ92" s="11"/>
      <c r="AK92" s="11"/>
      <c r="AL92" s="11"/>
      <c r="AM92" s="9"/>
      <c r="AN92" s="9"/>
      <c r="AO92" s="9"/>
      <c r="AP92" s="9"/>
      <c r="AQ92" s="9"/>
      <c r="AR92" s="9"/>
      <c r="AS92" s="9"/>
      <c r="AU92" s="9"/>
    </row>
    <row r="93" spans="1:47">
      <c r="B93" s="16"/>
      <c r="D93" s="13" t="s">
        <v>95</v>
      </c>
      <c r="AI93" s="9"/>
      <c r="AJ93" s="9"/>
      <c r="AK93" s="9"/>
      <c r="AL93" s="9"/>
      <c r="AM93" s="5">
        <v>1</v>
      </c>
      <c r="AN93" s="5">
        <v>2</v>
      </c>
      <c r="AO93" s="5">
        <v>3</v>
      </c>
      <c r="AP93" s="5">
        <v>4</v>
      </c>
      <c r="AQ93" s="5">
        <v>5</v>
      </c>
      <c r="AR93" s="5">
        <v>6</v>
      </c>
      <c r="AS93" s="5">
        <v>7</v>
      </c>
      <c r="AT93" s="5">
        <v>8</v>
      </c>
      <c r="AU93" s="9"/>
    </row>
    <row r="94" spans="1:47">
      <c r="B94" s="3">
        <v>1</v>
      </c>
      <c r="C94" s="4" t="s">
        <v>47</v>
      </c>
      <c r="D94" t="s">
        <v>99</v>
      </c>
      <c r="AI94" s="9"/>
      <c r="AJ94" s="9"/>
      <c r="AK94" s="9"/>
      <c r="AL94" s="9"/>
      <c r="AM94" s="11"/>
      <c r="AN94" s="11"/>
      <c r="AO94" s="11"/>
      <c r="AP94" s="11"/>
      <c r="AQ94" s="11"/>
      <c r="AR94" s="11"/>
      <c r="AS94" s="11"/>
      <c r="AT94" s="11"/>
      <c r="AU94" s="9"/>
    </row>
    <row r="95" spans="1:47">
      <c r="B95" s="3">
        <v>1</v>
      </c>
      <c r="C95" s="4" t="s">
        <v>47</v>
      </c>
      <c r="D95" t="s">
        <v>12</v>
      </c>
      <c r="AI95" s="9"/>
      <c r="AJ95" s="9"/>
      <c r="AK95" s="9"/>
      <c r="AL95" s="9"/>
      <c r="AM95" s="11"/>
      <c r="AN95" s="11"/>
      <c r="AO95" s="11"/>
      <c r="AP95" s="11"/>
      <c r="AQ95" s="11"/>
      <c r="AR95" s="11"/>
      <c r="AS95" s="11"/>
      <c r="AT95" s="11"/>
      <c r="AU95" s="9"/>
    </row>
    <row r="96" spans="1:47">
      <c r="B96" s="3">
        <v>0.5</v>
      </c>
      <c r="C96" s="4" t="s">
        <v>47</v>
      </c>
      <c r="D96" t="s">
        <v>111</v>
      </c>
      <c r="AI96" s="9"/>
      <c r="AJ96" s="9"/>
      <c r="AK96" s="9"/>
      <c r="AL96" s="9"/>
      <c r="AM96" s="11"/>
      <c r="AN96" s="11"/>
      <c r="AO96" s="11"/>
      <c r="AP96" s="11"/>
      <c r="AQ96" s="11"/>
      <c r="AR96" s="11"/>
      <c r="AS96" s="11"/>
      <c r="AT96" s="11"/>
      <c r="AU96" s="9"/>
    </row>
    <row r="97" spans="1:54">
      <c r="B97" s="3">
        <v>0.5</v>
      </c>
      <c r="C97" s="4" t="s">
        <v>47</v>
      </c>
      <c r="D97" t="s">
        <v>100</v>
      </c>
      <c r="AI97" s="9"/>
      <c r="AJ97" s="9"/>
      <c r="AK97" s="9"/>
      <c r="AL97" s="9"/>
      <c r="AM97" s="11"/>
      <c r="AN97" s="11"/>
      <c r="AO97" s="11"/>
      <c r="AP97" s="11"/>
      <c r="AQ97" s="11"/>
      <c r="AR97" s="11"/>
      <c r="AS97" s="11"/>
      <c r="AT97" s="11"/>
      <c r="AU97" s="9"/>
    </row>
    <row r="98" spans="1:54">
      <c r="B98" s="3">
        <v>1</v>
      </c>
      <c r="C98" s="4" t="s">
        <v>47</v>
      </c>
      <c r="D98" t="s">
        <v>101</v>
      </c>
      <c r="AI98" s="9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9"/>
    </row>
    <row r="99" spans="1:54">
      <c r="B99" s="3">
        <v>1</v>
      </c>
      <c r="C99" s="4" t="s">
        <v>47</v>
      </c>
      <c r="D99" t="s">
        <v>102</v>
      </c>
      <c r="AI99" s="9"/>
      <c r="AJ99" s="9"/>
      <c r="AK99" s="9"/>
      <c r="AL99" s="9"/>
      <c r="AM99" s="11"/>
      <c r="AN99" s="11"/>
      <c r="AO99" s="11"/>
      <c r="AP99" s="11"/>
      <c r="AQ99" s="11"/>
      <c r="AR99" s="11"/>
      <c r="AS99" s="11"/>
      <c r="AT99" s="11"/>
      <c r="AU99" s="9"/>
    </row>
    <row r="100" spans="1:54">
      <c r="B100" s="3">
        <v>1</v>
      </c>
      <c r="C100" s="4" t="s">
        <v>47</v>
      </c>
      <c r="D100" t="s">
        <v>17</v>
      </c>
      <c r="AI100" s="9"/>
      <c r="AJ100" s="9"/>
      <c r="AK100" s="9"/>
      <c r="AL100" s="9"/>
      <c r="AM100" s="11"/>
      <c r="AN100" s="11"/>
      <c r="AO100" s="11"/>
      <c r="AP100" s="11"/>
      <c r="AQ100" s="11"/>
      <c r="AR100" s="11"/>
      <c r="AS100" s="11"/>
      <c r="AT100" s="11"/>
      <c r="AU100" s="9"/>
    </row>
    <row r="101" spans="1:54">
      <c r="B101" s="16"/>
      <c r="D101" s="13" t="s">
        <v>96</v>
      </c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5">
        <v>1</v>
      </c>
      <c r="AV101" s="5">
        <v>2</v>
      </c>
      <c r="AW101" s="5">
        <v>3</v>
      </c>
      <c r="AX101" s="5">
        <v>4</v>
      </c>
      <c r="AY101" s="5">
        <v>5</v>
      </c>
      <c r="AZ101" s="5">
        <v>6</v>
      </c>
      <c r="BA101" s="5">
        <v>7</v>
      </c>
      <c r="BB101" s="5">
        <v>8</v>
      </c>
    </row>
    <row r="102" spans="1:54">
      <c r="B102" s="3">
        <v>0.5</v>
      </c>
      <c r="C102" s="4" t="s">
        <v>47</v>
      </c>
      <c r="D102" t="s">
        <v>103</v>
      </c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11"/>
      <c r="AV102" s="11"/>
      <c r="AW102" s="11"/>
      <c r="AX102" s="11"/>
      <c r="AY102" s="11"/>
      <c r="AZ102" s="11"/>
      <c r="BA102" s="11"/>
      <c r="BB102" s="11"/>
    </row>
    <row r="103" spans="1:54">
      <c r="B103" s="3">
        <v>1</v>
      </c>
      <c r="C103" s="4" t="s">
        <v>47</v>
      </c>
      <c r="D103" t="s">
        <v>104</v>
      </c>
      <c r="AM103" s="9"/>
      <c r="AN103" s="9"/>
      <c r="AO103" s="9"/>
      <c r="AP103" s="9"/>
      <c r="AQ103" s="9"/>
      <c r="AR103" s="9"/>
      <c r="AS103" s="9"/>
      <c r="AT103" s="9"/>
      <c r="AU103" s="11"/>
      <c r="AV103" s="11"/>
      <c r="AW103" s="11"/>
      <c r="AX103" s="11"/>
      <c r="AY103" s="11"/>
      <c r="AZ103" s="11"/>
      <c r="BA103" s="11"/>
      <c r="BB103" s="11"/>
    </row>
    <row r="104" spans="1:54">
      <c r="B104" s="3">
        <v>0.5</v>
      </c>
      <c r="C104" s="4" t="s">
        <v>47</v>
      </c>
      <c r="D104" t="s">
        <v>105</v>
      </c>
      <c r="AM104" s="9"/>
      <c r="AN104" s="9"/>
      <c r="AO104" s="9"/>
      <c r="AP104" s="9"/>
      <c r="AQ104" s="9"/>
      <c r="AR104" s="9"/>
      <c r="AS104" s="9"/>
      <c r="AT104" s="9"/>
      <c r="AU104" s="11"/>
      <c r="AV104" s="11"/>
      <c r="AW104" s="11"/>
      <c r="AX104" s="11"/>
      <c r="AY104" s="11"/>
      <c r="AZ104" s="11"/>
      <c r="BA104" s="11"/>
      <c r="BB104" s="11"/>
    </row>
    <row r="105" spans="1:54">
      <c r="B105" s="3">
        <v>0.5</v>
      </c>
      <c r="C105" s="4" t="s">
        <v>47</v>
      </c>
      <c r="D105" t="s">
        <v>106</v>
      </c>
      <c r="AM105" s="9"/>
      <c r="AN105" s="9"/>
      <c r="AO105" s="9"/>
      <c r="AP105" s="9"/>
      <c r="AQ105" s="9"/>
      <c r="AR105" s="9"/>
      <c r="AS105" s="9"/>
      <c r="AT105" s="9"/>
      <c r="AU105" s="11"/>
      <c r="AV105" s="11"/>
      <c r="AW105" s="11"/>
      <c r="AX105" s="11"/>
      <c r="AY105" s="11"/>
      <c r="AZ105" s="11"/>
      <c r="BA105" s="11"/>
      <c r="BB105" s="11"/>
    </row>
    <row r="106" spans="1:54">
      <c r="B106" s="3">
        <v>1</v>
      </c>
      <c r="C106" s="4" t="s">
        <v>47</v>
      </c>
      <c r="D106" t="s">
        <v>107</v>
      </c>
      <c r="AU106" s="11"/>
      <c r="AV106" s="11"/>
      <c r="AW106" s="11"/>
      <c r="AX106" s="11"/>
      <c r="AY106" s="11"/>
      <c r="AZ106" s="11"/>
      <c r="BA106" s="11"/>
      <c r="BB106" s="11"/>
    </row>
    <row r="107" spans="1:54">
      <c r="B107" s="3">
        <v>1</v>
      </c>
      <c r="C107" s="4" t="s">
        <v>47</v>
      </c>
      <c r="D107" t="s">
        <v>108</v>
      </c>
      <c r="Z107" t="s">
        <v>85</v>
      </c>
      <c r="AU107" s="11"/>
      <c r="AV107" s="11"/>
      <c r="AW107" s="11"/>
      <c r="AX107" s="11"/>
      <c r="AY107" s="11"/>
      <c r="AZ107" s="11"/>
      <c r="BA107" s="11"/>
      <c r="BB107" s="11"/>
    </row>
    <row r="108" spans="1:54">
      <c r="B108" s="3">
        <v>0.5</v>
      </c>
      <c r="C108" s="4" t="s">
        <v>47</v>
      </c>
      <c r="D108" t="s">
        <v>109</v>
      </c>
      <c r="AU108" s="11"/>
      <c r="AV108" s="11"/>
      <c r="AW108" s="11"/>
      <c r="AX108" s="11"/>
      <c r="AY108" s="11"/>
      <c r="AZ108" s="11"/>
      <c r="BA108" s="11"/>
      <c r="BB108" s="11"/>
    </row>
    <row r="109" spans="1:54">
      <c r="D109" s="12"/>
      <c r="AU109" s="11"/>
      <c r="AV109" s="11"/>
      <c r="AW109" s="11"/>
      <c r="AX109" s="11"/>
      <c r="AY109" s="11"/>
      <c r="AZ109" s="11"/>
      <c r="BA109" s="11"/>
      <c r="BB109" s="11"/>
    </row>
    <row r="110" spans="1:54">
      <c r="A110" s="1" t="s">
        <v>23</v>
      </c>
      <c r="D110" s="1" t="s">
        <v>93</v>
      </c>
    </row>
    <row r="111" spans="1:54">
      <c r="D111" s="13" t="s">
        <v>94</v>
      </c>
      <c r="AJ111" s="5">
        <v>1</v>
      </c>
      <c r="AK111" s="5">
        <v>2</v>
      </c>
      <c r="AL111" s="5">
        <v>3</v>
      </c>
      <c r="AM111" s="9"/>
      <c r="AN111" s="9"/>
      <c r="AO111" s="9"/>
      <c r="AP111" s="9"/>
      <c r="AQ111" s="9"/>
      <c r="AR111" s="9"/>
      <c r="AS111" s="9"/>
    </row>
    <row r="112" spans="1:54">
      <c r="B112" s="3">
        <v>0.5</v>
      </c>
      <c r="C112" s="4" t="s">
        <v>86</v>
      </c>
      <c r="D112" t="s">
        <v>97</v>
      </c>
      <c r="AJ112" s="11"/>
      <c r="AK112" s="11"/>
      <c r="AL112" s="11"/>
      <c r="AM112" s="9"/>
      <c r="AN112" s="9"/>
      <c r="AO112" s="9"/>
      <c r="AP112" s="9"/>
      <c r="AQ112" s="9"/>
      <c r="AR112" s="9"/>
      <c r="AS112" s="9"/>
      <c r="AU112" s="9"/>
    </row>
    <row r="113" spans="2:54">
      <c r="B113" s="3">
        <v>0.5</v>
      </c>
      <c r="C113" s="4" t="s">
        <v>86</v>
      </c>
      <c r="D113" t="s">
        <v>98</v>
      </c>
      <c r="AJ113" s="11"/>
      <c r="AK113" s="11"/>
      <c r="AL113" s="11"/>
      <c r="AM113" s="9"/>
      <c r="AN113" s="9"/>
      <c r="AO113" s="9"/>
      <c r="AP113" s="9"/>
      <c r="AQ113" s="9"/>
      <c r="AR113" s="9"/>
      <c r="AS113" s="9"/>
      <c r="AU113" s="9"/>
    </row>
    <row r="114" spans="2:54">
      <c r="B114" s="3">
        <v>0.5</v>
      </c>
      <c r="C114" s="4" t="s">
        <v>86</v>
      </c>
      <c r="D114" t="s">
        <v>110</v>
      </c>
      <c r="AJ114" s="11"/>
      <c r="AK114" s="11"/>
      <c r="AL114" s="11"/>
      <c r="AM114" s="9"/>
      <c r="AN114" s="9"/>
      <c r="AO114" s="9"/>
      <c r="AP114" s="9"/>
      <c r="AQ114" s="9"/>
      <c r="AR114" s="9"/>
      <c r="AS114" s="9"/>
      <c r="AU114" s="9"/>
    </row>
    <row r="115" spans="2:54">
      <c r="B115" s="16"/>
      <c r="D115" s="13" t="s">
        <v>95</v>
      </c>
      <c r="AI115" s="9"/>
      <c r="AJ115" s="9"/>
      <c r="AK115" s="9"/>
      <c r="AL115" s="9"/>
      <c r="AM115" s="5">
        <v>1</v>
      </c>
      <c r="AN115" s="5">
        <v>2</v>
      </c>
      <c r="AO115" s="5">
        <v>3</v>
      </c>
      <c r="AP115" s="5">
        <v>4</v>
      </c>
      <c r="AQ115" s="5">
        <v>5</v>
      </c>
      <c r="AR115" s="5">
        <v>6</v>
      </c>
      <c r="AS115" s="5">
        <v>7</v>
      </c>
      <c r="AT115" s="5">
        <v>8</v>
      </c>
      <c r="AU115" s="9"/>
    </row>
    <row r="116" spans="2:54">
      <c r="B116" s="3">
        <v>1</v>
      </c>
      <c r="C116" s="4" t="s">
        <v>86</v>
      </c>
      <c r="D116" t="s">
        <v>99</v>
      </c>
      <c r="AI116" s="9"/>
      <c r="AJ116" s="9"/>
      <c r="AK116" s="9"/>
      <c r="AL116" s="9"/>
      <c r="AM116" s="11"/>
      <c r="AN116" s="11"/>
      <c r="AO116" s="11"/>
      <c r="AP116" s="11"/>
      <c r="AQ116" s="11"/>
      <c r="AR116" s="11"/>
      <c r="AS116" s="11"/>
      <c r="AT116" s="11"/>
      <c r="AU116" s="9"/>
    </row>
    <row r="117" spans="2:54">
      <c r="B117" s="3">
        <v>1</v>
      </c>
      <c r="C117" s="4" t="s">
        <v>86</v>
      </c>
      <c r="D117" t="s">
        <v>12</v>
      </c>
      <c r="AI117" s="9"/>
      <c r="AJ117" s="9"/>
      <c r="AK117" s="9"/>
      <c r="AL117" s="9"/>
      <c r="AM117" s="11"/>
      <c r="AN117" s="11"/>
      <c r="AO117" s="11"/>
      <c r="AP117" s="11"/>
      <c r="AQ117" s="11"/>
      <c r="AR117" s="11"/>
      <c r="AS117" s="11"/>
      <c r="AT117" s="11"/>
      <c r="AU117" s="9"/>
    </row>
    <row r="118" spans="2:54">
      <c r="B118" s="3">
        <v>0.5</v>
      </c>
      <c r="C118" s="4" t="s">
        <v>86</v>
      </c>
      <c r="D118" t="s">
        <v>111</v>
      </c>
      <c r="AI118" s="9"/>
      <c r="AJ118" s="9"/>
      <c r="AK118" s="9"/>
      <c r="AL118" s="9"/>
      <c r="AM118" s="11"/>
      <c r="AN118" s="11"/>
      <c r="AO118" s="11"/>
      <c r="AP118" s="11"/>
      <c r="AQ118" s="11"/>
      <c r="AR118" s="11"/>
      <c r="AS118" s="11"/>
      <c r="AT118" s="11"/>
      <c r="AU118" s="9"/>
    </row>
    <row r="119" spans="2:54">
      <c r="B119" s="3">
        <v>0.5</v>
      </c>
      <c r="C119" s="4" t="s">
        <v>86</v>
      </c>
      <c r="D119" t="s">
        <v>100</v>
      </c>
      <c r="AI119" s="9"/>
      <c r="AJ119" s="9"/>
      <c r="AK119" s="9"/>
      <c r="AL119" s="9"/>
      <c r="AM119" s="11"/>
      <c r="AN119" s="11"/>
      <c r="AO119" s="11"/>
      <c r="AP119" s="11"/>
      <c r="AQ119" s="11"/>
      <c r="AR119" s="11"/>
      <c r="AS119" s="11"/>
      <c r="AT119" s="11"/>
      <c r="AU119" s="9"/>
    </row>
    <row r="120" spans="2:54">
      <c r="B120" s="3">
        <v>1</v>
      </c>
      <c r="C120" s="4" t="s">
        <v>86</v>
      </c>
      <c r="D120" t="s">
        <v>101</v>
      </c>
      <c r="AI120" s="9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9"/>
    </row>
    <row r="121" spans="2:54">
      <c r="B121" s="3">
        <v>1</v>
      </c>
      <c r="C121" s="4" t="s">
        <v>86</v>
      </c>
      <c r="D121" t="s">
        <v>102</v>
      </c>
      <c r="AI121" s="9"/>
      <c r="AJ121" s="9"/>
      <c r="AK121" s="9"/>
      <c r="AL121" s="9"/>
      <c r="AM121" s="11"/>
      <c r="AN121" s="11"/>
      <c r="AO121" s="11"/>
      <c r="AP121" s="11"/>
      <c r="AQ121" s="11"/>
      <c r="AR121" s="11"/>
      <c r="AS121" s="11"/>
      <c r="AT121" s="11"/>
      <c r="AU121" s="9"/>
    </row>
    <row r="122" spans="2:54">
      <c r="B122" s="3">
        <v>1</v>
      </c>
      <c r="C122" s="4" t="s">
        <v>86</v>
      </c>
      <c r="D122" t="s">
        <v>17</v>
      </c>
      <c r="AI122" s="9"/>
      <c r="AJ122" s="9"/>
      <c r="AK122" s="9"/>
      <c r="AL122" s="9"/>
      <c r="AM122" s="11"/>
      <c r="AN122" s="11"/>
      <c r="AO122" s="11"/>
      <c r="AP122" s="11"/>
      <c r="AQ122" s="11"/>
      <c r="AR122" s="11"/>
      <c r="AS122" s="11"/>
      <c r="AT122" s="11"/>
      <c r="AU122" s="9"/>
    </row>
    <row r="123" spans="2:54">
      <c r="B123" s="16"/>
      <c r="D123" s="13" t="s">
        <v>96</v>
      </c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5">
        <v>1</v>
      </c>
      <c r="AV123" s="5">
        <v>2</v>
      </c>
      <c r="AW123" s="5">
        <v>3</v>
      </c>
      <c r="AX123" s="5">
        <v>4</v>
      </c>
      <c r="AY123" s="5">
        <v>5</v>
      </c>
      <c r="AZ123" s="5">
        <v>6</v>
      </c>
      <c r="BA123" s="5">
        <v>7</v>
      </c>
      <c r="BB123" s="5">
        <v>8</v>
      </c>
    </row>
    <row r="124" spans="2:54">
      <c r="B124" s="3">
        <v>0.5</v>
      </c>
      <c r="C124" s="4" t="s">
        <v>86</v>
      </c>
      <c r="D124" t="s">
        <v>103</v>
      </c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11"/>
      <c r="AV124" s="11"/>
      <c r="AW124" s="11"/>
      <c r="AX124" s="11"/>
      <c r="AY124" s="11"/>
      <c r="AZ124" s="11"/>
      <c r="BA124" s="11"/>
      <c r="BB124" s="11"/>
    </row>
    <row r="125" spans="2:54">
      <c r="B125" s="3">
        <v>1</v>
      </c>
      <c r="C125" s="4" t="s">
        <v>86</v>
      </c>
      <c r="D125" t="s">
        <v>104</v>
      </c>
      <c r="AM125" s="9"/>
      <c r="AN125" s="9"/>
      <c r="AO125" s="9"/>
      <c r="AP125" s="9"/>
      <c r="AQ125" s="9"/>
      <c r="AR125" s="9"/>
      <c r="AS125" s="9"/>
      <c r="AT125" s="9"/>
      <c r="AU125" s="11"/>
      <c r="AV125" s="11"/>
      <c r="AW125" s="11"/>
      <c r="AX125" s="11"/>
      <c r="AY125" s="11"/>
      <c r="AZ125" s="11"/>
      <c r="BA125" s="11"/>
      <c r="BB125" s="11"/>
    </row>
    <row r="126" spans="2:54">
      <c r="B126" s="3">
        <v>0.5</v>
      </c>
      <c r="C126" s="4" t="s">
        <v>86</v>
      </c>
      <c r="D126" t="s">
        <v>105</v>
      </c>
      <c r="AM126" s="9"/>
      <c r="AN126" s="9"/>
      <c r="AO126" s="9"/>
      <c r="AP126" s="9"/>
      <c r="AQ126" s="9"/>
      <c r="AR126" s="9"/>
      <c r="AS126" s="9"/>
      <c r="AT126" s="9"/>
      <c r="AU126" s="11"/>
      <c r="AV126" s="11"/>
      <c r="AW126" s="11"/>
      <c r="AX126" s="11"/>
      <c r="AY126" s="11"/>
      <c r="AZ126" s="11"/>
      <c r="BA126" s="11"/>
      <c r="BB126" s="11"/>
    </row>
    <row r="127" spans="2:54">
      <c r="B127" s="3">
        <v>0.5</v>
      </c>
      <c r="C127" s="4" t="s">
        <v>86</v>
      </c>
      <c r="D127" t="s">
        <v>106</v>
      </c>
      <c r="AM127" s="9"/>
      <c r="AN127" s="9"/>
      <c r="AO127" s="9"/>
      <c r="AP127" s="9"/>
      <c r="AQ127" s="9"/>
      <c r="AR127" s="9"/>
      <c r="AS127" s="9"/>
      <c r="AT127" s="9"/>
      <c r="AU127" s="11"/>
      <c r="AV127" s="11"/>
      <c r="AW127" s="11"/>
      <c r="AX127" s="11"/>
      <c r="AY127" s="11"/>
      <c r="AZ127" s="11"/>
      <c r="BA127" s="11"/>
      <c r="BB127" s="11"/>
    </row>
    <row r="128" spans="2:54">
      <c r="B128" s="3">
        <v>1</v>
      </c>
      <c r="C128" s="4" t="s">
        <v>86</v>
      </c>
      <c r="D128" t="s">
        <v>107</v>
      </c>
      <c r="AU128" s="11"/>
      <c r="AV128" s="11"/>
      <c r="AW128" s="11"/>
      <c r="AX128" s="11"/>
      <c r="AY128" s="11"/>
      <c r="AZ128" s="11"/>
      <c r="BA128" s="11"/>
      <c r="BB128" s="11"/>
    </row>
    <row r="129" spans="2:54">
      <c r="B129" s="3">
        <v>1</v>
      </c>
      <c r="C129" s="4" t="s">
        <v>86</v>
      </c>
      <c r="D129" t="s">
        <v>108</v>
      </c>
      <c r="AU129" s="11"/>
      <c r="AV129" s="11"/>
      <c r="AW129" s="11"/>
      <c r="AX129" s="11"/>
      <c r="AY129" s="11"/>
      <c r="AZ129" s="11"/>
      <c r="BA129" s="11"/>
      <c r="BB129" s="11"/>
    </row>
    <row r="130" spans="2:54">
      <c r="B130" s="3">
        <v>0.5</v>
      </c>
      <c r="C130" s="4" t="s">
        <v>86</v>
      </c>
      <c r="D130" t="s">
        <v>109</v>
      </c>
      <c r="AU130" s="11"/>
      <c r="AV130" s="11"/>
      <c r="AW130" s="11"/>
      <c r="AX130" s="11"/>
      <c r="AY130" s="11"/>
      <c r="AZ130" s="11"/>
      <c r="BA130" s="11"/>
      <c r="BB130" s="11"/>
    </row>
    <row r="131" spans="2:54">
      <c r="D131" s="12"/>
      <c r="AU131" s="11"/>
      <c r="AV131" s="11"/>
      <c r="AW131" s="11"/>
      <c r="AX131" s="11"/>
      <c r="AY131" s="11"/>
      <c r="AZ131" s="11"/>
      <c r="BA131" s="11"/>
      <c r="BB131" s="11"/>
    </row>
  </sheetData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D181"/>
  <sheetViews>
    <sheetView zoomScale="75" zoomScaleNormal="75" zoomScalePageLayoutView="75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BH37" sqref="BH37"/>
    </sheetView>
  </sheetViews>
  <sheetFormatPr baseColWidth="10" defaultRowHeight="15" x14ac:dyDescent="0"/>
  <cols>
    <col min="1" max="1" width="10.83203125" bestFit="1" customWidth="1"/>
    <col min="2" max="2" width="7.6640625" customWidth="1"/>
    <col min="3" max="3" width="8.5" style="4" customWidth="1"/>
    <col min="4" max="4" width="28.1640625" bestFit="1" customWidth="1"/>
    <col min="5" max="15" width="3.33203125" customWidth="1"/>
    <col min="16" max="16" width="3.33203125" style="4" customWidth="1"/>
    <col min="17" max="56" width="3.33203125" customWidth="1"/>
  </cols>
  <sheetData>
    <row r="2" spans="1:56" s="10" customFormat="1">
      <c r="B2" s="10" t="s">
        <v>87</v>
      </c>
      <c r="C2" s="10" t="s">
        <v>43</v>
      </c>
      <c r="D2" s="10" t="s">
        <v>25</v>
      </c>
      <c r="E2" s="10">
        <v>1</v>
      </c>
      <c r="F2" s="10">
        <v>2</v>
      </c>
      <c r="G2" s="10">
        <v>3</v>
      </c>
      <c r="H2" s="10">
        <v>4</v>
      </c>
      <c r="I2" s="10">
        <v>5</v>
      </c>
      <c r="J2" s="10">
        <v>6</v>
      </c>
      <c r="K2" s="10">
        <v>7</v>
      </c>
      <c r="L2" s="10">
        <v>8</v>
      </c>
      <c r="M2" s="10">
        <v>9</v>
      </c>
      <c r="N2" s="10">
        <v>10</v>
      </c>
      <c r="O2" s="10">
        <v>11</v>
      </c>
      <c r="P2" s="14">
        <v>12</v>
      </c>
      <c r="Q2" s="10">
        <v>13</v>
      </c>
      <c r="R2" s="10">
        <v>14</v>
      </c>
      <c r="S2" s="10">
        <v>15</v>
      </c>
      <c r="T2" s="10">
        <v>16</v>
      </c>
      <c r="U2" s="10">
        <v>17</v>
      </c>
      <c r="V2" s="10">
        <v>18</v>
      </c>
      <c r="W2" s="10">
        <v>19</v>
      </c>
      <c r="X2" s="10">
        <v>20</v>
      </c>
      <c r="Y2" s="10">
        <v>21</v>
      </c>
      <c r="Z2" s="10">
        <v>22</v>
      </c>
      <c r="AA2" s="10">
        <v>23</v>
      </c>
      <c r="AB2" s="10">
        <v>24</v>
      </c>
      <c r="AC2" s="10">
        <v>25</v>
      </c>
      <c r="AD2" s="10">
        <v>26</v>
      </c>
      <c r="AE2" s="10">
        <v>27</v>
      </c>
      <c r="AF2" s="10">
        <v>28</v>
      </c>
      <c r="AG2" s="10">
        <v>29</v>
      </c>
      <c r="AH2" s="10">
        <v>30</v>
      </c>
      <c r="AI2" s="10">
        <v>31</v>
      </c>
      <c r="AJ2" s="10">
        <v>32</v>
      </c>
      <c r="AK2" s="10">
        <v>33</v>
      </c>
      <c r="AL2" s="10">
        <v>34</v>
      </c>
      <c r="AM2" s="10">
        <v>35</v>
      </c>
      <c r="AN2" s="10">
        <v>36</v>
      </c>
      <c r="AO2" s="10">
        <v>37</v>
      </c>
      <c r="AP2" s="10">
        <v>38</v>
      </c>
      <c r="AQ2" s="10">
        <v>39</v>
      </c>
      <c r="AR2" s="10">
        <v>40</v>
      </c>
      <c r="AS2" s="10">
        <v>41</v>
      </c>
      <c r="AT2" s="10">
        <v>42</v>
      </c>
      <c r="AU2" s="10">
        <v>43</v>
      </c>
      <c r="AV2" s="10">
        <v>44</v>
      </c>
      <c r="AW2" s="10">
        <v>45</v>
      </c>
      <c r="AX2" s="10">
        <v>46</v>
      </c>
      <c r="AY2" s="10">
        <v>47</v>
      </c>
      <c r="AZ2" s="10">
        <v>48</v>
      </c>
      <c r="BA2" s="10">
        <v>49</v>
      </c>
      <c r="BB2" s="10">
        <v>50</v>
      </c>
      <c r="BC2" s="10">
        <v>51</v>
      </c>
      <c r="BD2" s="10">
        <v>52</v>
      </c>
    </row>
    <row r="3" spans="1:56" s="10" customFormat="1">
      <c r="A3" s="1" t="s">
        <v>24</v>
      </c>
      <c r="B3"/>
      <c r="C3" s="4"/>
      <c r="D3" s="1" t="s">
        <v>90</v>
      </c>
      <c r="P3" s="14"/>
    </row>
    <row r="4" spans="1:56" s="10" customFormat="1">
      <c r="D4" s="30" t="s">
        <v>94</v>
      </c>
      <c r="I4" s="5">
        <v>1</v>
      </c>
      <c r="J4" s="5">
        <v>2</v>
      </c>
      <c r="K4" s="5">
        <v>3</v>
      </c>
      <c r="L4" s="5">
        <v>4</v>
      </c>
      <c r="P4" s="14"/>
    </row>
    <row r="5" spans="1:56" s="10" customFormat="1">
      <c r="B5" s="20">
        <v>0.5</v>
      </c>
      <c r="C5" s="18" t="s">
        <v>47</v>
      </c>
      <c r="D5" s="19" t="s">
        <v>97</v>
      </c>
      <c r="I5" s="11"/>
      <c r="J5" s="11"/>
      <c r="K5" s="11"/>
      <c r="L5" s="11"/>
      <c r="P5" s="14"/>
    </row>
    <row r="6" spans="1:56" s="10" customFormat="1">
      <c r="B6" s="20">
        <v>0.5</v>
      </c>
      <c r="C6" s="18" t="s">
        <v>47</v>
      </c>
      <c r="D6" s="19" t="s">
        <v>13</v>
      </c>
      <c r="I6" s="11"/>
      <c r="J6" s="11"/>
      <c r="K6" s="11"/>
      <c r="L6" s="11"/>
      <c r="P6" s="14"/>
    </row>
    <row r="7" spans="1:56" s="10" customFormat="1">
      <c r="A7" s="10" t="s">
        <v>85</v>
      </c>
      <c r="B7" s="20">
        <v>0.5</v>
      </c>
      <c r="C7" s="18" t="s">
        <v>47</v>
      </c>
      <c r="D7" s="19" t="s">
        <v>112</v>
      </c>
      <c r="I7" s="11"/>
      <c r="J7" s="11"/>
      <c r="K7" s="11"/>
      <c r="L7" s="11"/>
      <c r="P7" s="14"/>
    </row>
    <row r="8" spans="1:56" s="10" customFormat="1">
      <c r="B8" s="20">
        <v>0.5</v>
      </c>
      <c r="C8" s="18" t="s">
        <v>47</v>
      </c>
      <c r="D8" s="19" t="s">
        <v>98</v>
      </c>
      <c r="I8" s="11"/>
      <c r="J8" s="11"/>
      <c r="K8" s="11"/>
      <c r="L8" s="11"/>
      <c r="P8" s="14"/>
    </row>
    <row r="9" spans="1:56" s="10" customFormat="1">
      <c r="B9" s="18"/>
      <c r="C9" s="18" t="s">
        <v>85</v>
      </c>
      <c r="D9" s="8" t="s">
        <v>95</v>
      </c>
      <c r="M9" s="5">
        <v>1</v>
      </c>
      <c r="N9" s="5">
        <v>2</v>
      </c>
      <c r="O9" s="5">
        <v>3</v>
      </c>
      <c r="P9" s="18" t="s">
        <v>41</v>
      </c>
      <c r="Q9" s="5">
        <v>4</v>
      </c>
      <c r="R9" s="5">
        <v>5</v>
      </c>
      <c r="S9" s="5">
        <v>6</v>
      </c>
      <c r="T9" s="5">
        <v>7</v>
      </c>
      <c r="U9" s="5">
        <v>8</v>
      </c>
    </row>
    <row r="10" spans="1:56" s="10" customFormat="1">
      <c r="B10" s="21">
        <v>1</v>
      </c>
      <c r="C10" s="18" t="s">
        <v>47</v>
      </c>
      <c r="D10" s="19" t="s">
        <v>113</v>
      </c>
      <c r="I10" s="11"/>
      <c r="J10" s="11"/>
      <c r="K10" s="11"/>
      <c r="L10" s="11"/>
      <c r="M10" s="11"/>
      <c r="N10" s="11"/>
      <c r="O10" s="11"/>
      <c r="Q10" s="11"/>
      <c r="R10" s="11"/>
      <c r="S10" s="11"/>
      <c r="T10" s="11"/>
      <c r="U10" s="11"/>
    </row>
    <row r="11" spans="1:56" s="10" customFormat="1">
      <c r="B11" s="21">
        <v>1</v>
      </c>
      <c r="C11" s="18" t="s">
        <v>47</v>
      </c>
      <c r="D11" s="19" t="s">
        <v>115</v>
      </c>
      <c r="I11" s="11"/>
      <c r="J11" s="11"/>
      <c r="K11" s="11"/>
      <c r="L11" s="11"/>
      <c r="M11" s="11"/>
      <c r="N11" s="11"/>
      <c r="O11" s="11"/>
      <c r="Q11" s="11"/>
      <c r="R11" s="11"/>
      <c r="S11" s="11"/>
      <c r="T11" s="11"/>
      <c r="U11" s="11"/>
    </row>
    <row r="12" spans="1:56" s="10" customFormat="1">
      <c r="B12" s="21">
        <v>1</v>
      </c>
      <c r="C12" s="18" t="s">
        <v>47</v>
      </c>
      <c r="D12" s="19" t="s">
        <v>99</v>
      </c>
      <c r="M12" s="11"/>
      <c r="N12" s="11"/>
      <c r="O12" s="11"/>
      <c r="Q12" s="11"/>
      <c r="R12" s="11"/>
      <c r="S12" s="11"/>
      <c r="T12" s="11"/>
      <c r="U12" s="11"/>
    </row>
    <row r="13" spans="1:56" s="10" customFormat="1">
      <c r="B13" s="21">
        <v>1</v>
      </c>
      <c r="C13" s="18" t="s">
        <v>47</v>
      </c>
      <c r="D13" s="19" t="s">
        <v>114</v>
      </c>
      <c r="M13" s="11"/>
      <c r="N13" s="11"/>
      <c r="O13" s="11"/>
      <c r="Q13" s="11"/>
      <c r="R13" s="11"/>
      <c r="S13" s="11"/>
      <c r="T13" s="11"/>
      <c r="U13" s="11"/>
    </row>
    <row r="14" spans="1:56" s="10" customFormat="1">
      <c r="B14" s="21">
        <v>1</v>
      </c>
      <c r="C14" s="18" t="s">
        <v>47</v>
      </c>
      <c r="D14" s="19" t="s">
        <v>17</v>
      </c>
      <c r="E14" s="10" t="s">
        <v>85</v>
      </c>
      <c r="M14" s="11"/>
      <c r="N14" s="11"/>
      <c r="O14" s="11"/>
      <c r="Q14" s="11"/>
      <c r="R14" s="11"/>
      <c r="S14" s="11"/>
      <c r="T14" s="11"/>
      <c r="U14" s="11"/>
    </row>
    <row r="15" spans="1:56" s="10" customFormat="1">
      <c r="B15" s="18"/>
      <c r="C15" s="18"/>
      <c r="D15" s="8" t="s">
        <v>96</v>
      </c>
      <c r="M15" s="11"/>
      <c r="N15" s="11"/>
      <c r="O15" s="11"/>
      <c r="Q15" s="11"/>
      <c r="R15" s="11"/>
      <c r="S15" s="11"/>
      <c r="T15" s="11"/>
      <c r="U15" s="11"/>
    </row>
    <row r="16" spans="1:56" s="10" customFormat="1">
      <c r="B16" s="21">
        <v>1</v>
      </c>
      <c r="C16" s="18" t="s">
        <v>47</v>
      </c>
      <c r="D16" t="s">
        <v>104</v>
      </c>
      <c r="P16" s="14"/>
      <c r="V16" s="5">
        <v>1</v>
      </c>
      <c r="W16" s="5">
        <v>2</v>
      </c>
      <c r="X16" s="5">
        <v>3</v>
      </c>
      <c r="Y16" s="5">
        <v>4</v>
      </c>
      <c r="Z16" s="5">
        <v>5</v>
      </c>
      <c r="AA16" s="5">
        <v>6</v>
      </c>
      <c r="AB16" s="5">
        <v>7</v>
      </c>
    </row>
    <row r="17" spans="2:46" s="10" customFormat="1">
      <c r="B17" s="21">
        <v>1</v>
      </c>
      <c r="C17" s="18" t="s">
        <v>47</v>
      </c>
      <c r="D17" t="s">
        <v>116</v>
      </c>
      <c r="P17" s="14"/>
      <c r="V17" s="11"/>
      <c r="W17" s="11"/>
      <c r="X17" s="11"/>
      <c r="Y17" s="11"/>
      <c r="Z17" s="11"/>
      <c r="AA17" s="11"/>
      <c r="AB17" s="11"/>
    </row>
    <row r="18" spans="2:46" s="10" customFormat="1">
      <c r="B18" s="21">
        <v>1</v>
      </c>
      <c r="C18" s="18" t="s">
        <v>47</v>
      </c>
      <c r="D18" t="s">
        <v>109</v>
      </c>
      <c r="P18" s="14"/>
      <c r="V18" s="11"/>
      <c r="W18" s="11"/>
      <c r="X18" s="11"/>
      <c r="Y18" s="11"/>
      <c r="Z18" s="11"/>
      <c r="AA18" s="11"/>
      <c r="AB18" s="11"/>
    </row>
    <row r="19" spans="2:46" s="10" customFormat="1">
      <c r="B19" s="21">
        <v>1</v>
      </c>
      <c r="C19" s="18" t="s">
        <v>47</v>
      </c>
      <c r="D19" t="s">
        <v>117</v>
      </c>
      <c r="P19" s="14"/>
      <c r="V19" s="11"/>
      <c r="W19" s="11"/>
      <c r="X19" s="11"/>
      <c r="Y19" s="11"/>
      <c r="Z19" s="11"/>
      <c r="AA19" s="11"/>
      <c r="AB19" s="11"/>
    </row>
    <row r="20" spans="2:46" s="10" customFormat="1">
      <c r="B20" s="18"/>
      <c r="C20" s="18"/>
      <c r="D20" s="8" t="s">
        <v>37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9"/>
      <c r="W20" s="9"/>
      <c r="X20" s="9"/>
      <c r="Y20" s="9"/>
      <c r="Z20" s="9"/>
      <c r="AA20" s="9"/>
      <c r="AB20" s="9"/>
      <c r="AC20" s="5">
        <v>1</v>
      </c>
      <c r="AD20" s="5">
        <v>2</v>
      </c>
      <c r="AE20" s="5">
        <v>3</v>
      </c>
      <c r="AF20" s="5">
        <v>4</v>
      </c>
      <c r="AG20" s="5">
        <v>5</v>
      </c>
      <c r="AH20" s="5">
        <v>6</v>
      </c>
      <c r="AI20" s="5">
        <v>7</v>
      </c>
    </row>
    <row r="21" spans="2:46" s="10" customFormat="1">
      <c r="B21" s="21">
        <v>1</v>
      </c>
      <c r="C21" s="18" t="s">
        <v>47</v>
      </c>
      <c r="D21" t="s">
        <v>118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9"/>
      <c r="W21" s="9"/>
      <c r="X21" s="9"/>
      <c r="Y21" s="9"/>
      <c r="Z21" s="9"/>
      <c r="AA21" s="9"/>
      <c r="AB21" s="9"/>
      <c r="AC21" s="11"/>
      <c r="AD21" s="11"/>
      <c r="AE21" s="11"/>
      <c r="AF21" s="11"/>
      <c r="AG21" s="11"/>
      <c r="AH21" s="11"/>
      <c r="AI21" s="11"/>
    </row>
    <row r="22" spans="2:46" s="10" customFormat="1">
      <c r="B22" s="21">
        <v>1</v>
      </c>
      <c r="C22" s="18" t="s">
        <v>47</v>
      </c>
      <c r="D22" t="s">
        <v>28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1"/>
      <c r="AD22" s="11"/>
      <c r="AE22" s="11"/>
      <c r="AF22" s="11"/>
      <c r="AG22" s="11"/>
      <c r="AH22" s="11"/>
      <c r="AI22" s="11"/>
    </row>
    <row r="23" spans="2:46" s="10" customFormat="1">
      <c r="B23" s="21">
        <v>1</v>
      </c>
      <c r="C23" s="18" t="s">
        <v>47</v>
      </c>
      <c r="D23" t="s">
        <v>33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1"/>
      <c r="AD23" s="11"/>
      <c r="AE23" s="11"/>
      <c r="AF23" s="11"/>
      <c r="AG23" s="11"/>
      <c r="AH23" s="11"/>
      <c r="AI23" s="11"/>
    </row>
    <row r="24" spans="2:46" s="10" customFormat="1">
      <c r="B24" s="21">
        <v>1</v>
      </c>
      <c r="C24" s="18" t="s">
        <v>47</v>
      </c>
      <c r="D24" t="s">
        <v>119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1"/>
      <c r="AD24" s="11"/>
      <c r="AE24" s="11"/>
      <c r="AF24" s="11"/>
      <c r="AG24" s="11"/>
      <c r="AH24" s="11"/>
      <c r="AI24" s="11"/>
    </row>
    <row r="25" spans="2:46" s="10" customFormat="1">
      <c r="B25" s="21">
        <v>1</v>
      </c>
      <c r="C25" s="18" t="s">
        <v>47</v>
      </c>
      <c r="D25" s="22" t="s">
        <v>120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1"/>
      <c r="AD25" s="11"/>
      <c r="AE25" s="11"/>
      <c r="AF25" s="11"/>
      <c r="AG25" s="11"/>
      <c r="AH25" s="11"/>
      <c r="AI25" s="11"/>
    </row>
    <row r="26" spans="2:46" s="10" customFormat="1">
      <c r="B26" s="18"/>
      <c r="C26" s="18"/>
      <c r="D26" s="8" t="s">
        <v>121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J26" s="5">
        <v>1</v>
      </c>
      <c r="AK26" s="5">
        <v>2</v>
      </c>
      <c r="AL26" s="5">
        <v>3</v>
      </c>
      <c r="AM26" s="5">
        <v>4</v>
      </c>
      <c r="AN26" s="5">
        <v>5</v>
      </c>
      <c r="AO26" s="5">
        <v>6</v>
      </c>
      <c r="AP26" s="5">
        <v>7</v>
      </c>
    </row>
    <row r="27" spans="2:46" s="10" customFormat="1">
      <c r="B27" s="21">
        <v>1</v>
      </c>
      <c r="C27" s="18" t="s">
        <v>47</v>
      </c>
      <c r="D27" t="s">
        <v>14</v>
      </c>
      <c r="P27" s="14"/>
      <c r="AJ27" s="11"/>
      <c r="AK27" s="11"/>
      <c r="AL27" s="11"/>
      <c r="AM27" s="11"/>
      <c r="AN27" s="11"/>
      <c r="AO27" s="11"/>
      <c r="AP27" s="11"/>
    </row>
    <row r="28" spans="2:46" s="10" customFormat="1">
      <c r="B28" s="21">
        <v>1</v>
      </c>
      <c r="C28" s="18" t="s">
        <v>47</v>
      </c>
      <c r="D28" t="s">
        <v>32</v>
      </c>
      <c r="P28" s="14"/>
      <c r="AJ28" s="11"/>
      <c r="AK28" s="11"/>
      <c r="AL28" s="11"/>
      <c r="AM28" s="11"/>
      <c r="AN28" s="11"/>
      <c r="AO28" s="11"/>
      <c r="AP28" s="11"/>
    </row>
    <row r="29" spans="2:46" s="10" customFormat="1">
      <c r="B29" s="21">
        <v>1</v>
      </c>
      <c r="C29" s="18" t="s">
        <v>47</v>
      </c>
      <c r="D29" t="s">
        <v>122</v>
      </c>
      <c r="P29" s="14"/>
      <c r="U29" s="10" t="s">
        <v>85</v>
      </c>
      <c r="AJ29" s="11"/>
      <c r="AK29" s="11"/>
      <c r="AL29" s="11"/>
      <c r="AM29" s="11"/>
      <c r="AN29" s="11"/>
      <c r="AO29" s="11"/>
      <c r="AP29" s="11"/>
    </row>
    <row r="30" spans="2:46" s="10" customFormat="1">
      <c r="B30" s="21">
        <v>1</v>
      </c>
      <c r="C30" s="18" t="s">
        <v>47</v>
      </c>
      <c r="D30" t="s">
        <v>123</v>
      </c>
      <c r="P30" s="14"/>
      <c r="AJ30" s="11"/>
      <c r="AK30" s="11"/>
      <c r="AL30" s="11"/>
      <c r="AM30" s="11"/>
      <c r="AN30" s="11"/>
      <c r="AO30" s="11"/>
      <c r="AP30" s="11"/>
    </row>
    <row r="31" spans="2:46" s="10" customFormat="1">
      <c r="B31" s="18"/>
      <c r="C31" s="18"/>
      <c r="D31" s="8" t="s">
        <v>124</v>
      </c>
      <c r="P31" s="14"/>
      <c r="AQ31" s="5">
        <v>1</v>
      </c>
      <c r="AR31" s="5">
        <v>2</v>
      </c>
      <c r="AS31" s="5">
        <v>3</v>
      </c>
      <c r="AT31" s="5">
        <v>4</v>
      </c>
    </row>
    <row r="32" spans="2:46" s="10" customFormat="1">
      <c r="B32" s="21">
        <v>1</v>
      </c>
      <c r="C32" s="18" t="s">
        <v>47</v>
      </c>
      <c r="D32" t="s">
        <v>125</v>
      </c>
      <c r="P32" s="14"/>
      <c r="AQ32" s="11"/>
      <c r="AR32" s="11"/>
      <c r="AS32" s="11"/>
      <c r="AT32" s="11"/>
    </row>
    <row r="33" spans="1:54" s="10" customFormat="1">
      <c r="B33" s="21">
        <v>0.5</v>
      </c>
      <c r="C33" s="18" t="s">
        <v>47</v>
      </c>
      <c r="D33" t="s">
        <v>31</v>
      </c>
      <c r="P33" s="14"/>
      <c r="AQ33" s="11"/>
      <c r="AR33" s="11"/>
      <c r="AS33" s="11"/>
      <c r="AT33" s="11"/>
    </row>
    <row r="34" spans="1:54" s="10" customFormat="1">
      <c r="B34" s="21">
        <v>0.5</v>
      </c>
      <c r="C34" s="18" t="s">
        <v>47</v>
      </c>
      <c r="D34" t="s">
        <v>35</v>
      </c>
      <c r="P34" s="14"/>
      <c r="AQ34" s="11"/>
      <c r="AR34" s="11"/>
      <c r="AS34" s="11"/>
      <c r="AT34" s="11"/>
    </row>
    <row r="35" spans="1:54" s="10" customFormat="1">
      <c r="B35" s="21">
        <v>0.5</v>
      </c>
      <c r="C35" s="18" t="s">
        <v>47</v>
      </c>
      <c r="D35" t="s">
        <v>11</v>
      </c>
      <c r="P35" s="14"/>
      <c r="AQ35" s="11"/>
      <c r="AR35" s="11"/>
      <c r="AS35" s="11"/>
      <c r="AT35" s="11"/>
    </row>
    <row r="36" spans="1:54" s="10" customFormat="1">
      <c r="B36" s="21">
        <v>0.5</v>
      </c>
      <c r="C36" s="18" t="s">
        <v>47</v>
      </c>
      <c r="D36" t="s">
        <v>16</v>
      </c>
      <c r="P36" s="14"/>
      <c r="AQ36" s="11"/>
      <c r="AR36" s="11"/>
      <c r="AS36" s="11"/>
      <c r="AT36" s="11"/>
    </row>
    <row r="37" spans="1:54" s="10" customFormat="1">
      <c r="B37" s="21">
        <v>0.5</v>
      </c>
      <c r="C37" s="18" t="s">
        <v>47</v>
      </c>
      <c r="D37" t="s">
        <v>26</v>
      </c>
      <c r="P37" s="14"/>
      <c r="AQ37" s="11"/>
      <c r="AR37" s="11"/>
      <c r="AS37" s="11"/>
      <c r="AT37" s="11"/>
    </row>
    <row r="38" spans="1:54" s="14" customFormat="1">
      <c r="A38"/>
      <c r="B38"/>
      <c r="C38" s="4"/>
      <c r="D38" s="8" t="s">
        <v>83</v>
      </c>
      <c r="E38"/>
      <c r="F38"/>
      <c r="G38"/>
      <c r="H38"/>
      <c r="I38"/>
      <c r="J38"/>
      <c r="K38"/>
      <c r="L38"/>
      <c r="M38"/>
      <c r="N38"/>
      <c r="O38"/>
      <c r="P38" s="7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 s="9"/>
      <c r="AT38" s="9"/>
      <c r="AU38" s="5">
        <v>1</v>
      </c>
      <c r="AV38" s="5">
        <v>2</v>
      </c>
      <c r="AW38" s="5">
        <v>3</v>
      </c>
      <c r="AX38" s="5">
        <v>4</v>
      </c>
      <c r="AY38" s="5">
        <v>5</v>
      </c>
      <c r="AZ38" s="5">
        <v>6</v>
      </c>
      <c r="BA38" s="5">
        <v>7</v>
      </c>
      <c r="BB38" s="5">
        <v>8</v>
      </c>
    </row>
    <row r="39" spans="1:54" s="10" customFormat="1">
      <c r="A39"/>
      <c r="B39" s="17">
        <v>3</v>
      </c>
      <c r="C39" s="4" t="s">
        <v>47</v>
      </c>
      <c r="D39" s="6" t="s">
        <v>84</v>
      </c>
      <c r="E39"/>
      <c r="F39"/>
      <c r="G39"/>
      <c r="H39"/>
      <c r="I39"/>
      <c r="J39"/>
      <c r="K39"/>
      <c r="L39"/>
      <c r="M39"/>
      <c r="N39"/>
      <c r="O39"/>
      <c r="P39" s="7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9"/>
      <c r="AT39" s="9"/>
      <c r="AU39" s="11"/>
      <c r="AV39" s="11"/>
      <c r="AW39" s="11"/>
      <c r="AX39" s="11"/>
      <c r="AY39" s="11"/>
      <c r="AZ39" s="11"/>
      <c r="BA39" s="11"/>
      <c r="BB39" s="11"/>
    </row>
    <row r="40" spans="1:54" s="10" customFormat="1">
      <c r="B40" s="18"/>
      <c r="C40" s="18"/>
      <c r="D40" s="18"/>
      <c r="P40" s="14"/>
    </row>
    <row r="41" spans="1:54" s="14" customFormat="1"/>
    <row r="42" spans="1:54" s="14" customFormat="1">
      <c r="A42" s="1" t="s">
        <v>24</v>
      </c>
      <c r="B42"/>
      <c r="C42" s="4"/>
      <c r="D42" s="1" t="s">
        <v>92</v>
      </c>
    </row>
    <row r="43" spans="1:54" s="14" customFormat="1">
      <c r="D43" s="8" t="s">
        <v>56</v>
      </c>
      <c r="E43" s="5">
        <v>1</v>
      </c>
      <c r="F43" s="5">
        <v>2</v>
      </c>
      <c r="G43" s="5">
        <v>3</v>
      </c>
      <c r="H43" s="5">
        <v>4</v>
      </c>
      <c r="I43" s="5">
        <v>5</v>
      </c>
      <c r="J43" s="5">
        <v>6</v>
      </c>
      <c r="K43" s="5">
        <v>7</v>
      </c>
      <c r="L43" s="5">
        <v>8</v>
      </c>
    </row>
    <row r="44" spans="1:54" s="9" customFormat="1">
      <c r="A44" s="23"/>
      <c r="B44" s="24">
        <v>1</v>
      </c>
      <c r="C44" s="4" t="s">
        <v>47</v>
      </c>
      <c r="D44" t="s">
        <v>80</v>
      </c>
      <c r="E44" s="11"/>
      <c r="F44" s="11"/>
      <c r="G44" s="11"/>
      <c r="H44" s="11"/>
      <c r="I44" s="11"/>
      <c r="J44" s="11"/>
      <c r="K44" s="11"/>
      <c r="L44" s="11"/>
      <c r="P44" s="7"/>
    </row>
    <row r="45" spans="1:54" s="9" customFormat="1">
      <c r="A45" s="9" t="s">
        <v>85</v>
      </c>
      <c r="B45" s="24">
        <v>1</v>
      </c>
      <c r="C45" s="4" t="s">
        <v>47</v>
      </c>
      <c r="D45" t="s">
        <v>72</v>
      </c>
      <c r="E45" s="11"/>
      <c r="F45" s="11"/>
      <c r="G45" s="11"/>
      <c r="H45" s="11"/>
      <c r="I45" s="11"/>
      <c r="J45" s="11"/>
      <c r="K45" s="11"/>
      <c r="L45" s="11"/>
      <c r="P45" s="7"/>
    </row>
    <row r="46" spans="1:54" s="9" customFormat="1">
      <c r="B46" s="25">
        <v>1</v>
      </c>
      <c r="C46" s="4" t="s">
        <v>47</v>
      </c>
      <c r="D46" t="s">
        <v>126</v>
      </c>
      <c r="E46" s="11"/>
      <c r="F46" s="11"/>
      <c r="G46" s="11"/>
      <c r="H46" s="11"/>
      <c r="I46" s="11"/>
      <c r="J46" s="11"/>
      <c r="K46" s="11"/>
      <c r="L46" s="11"/>
      <c r="P46" s="7"/>
    </row>
    <row r="47" spans="1:54" s="9" customFormat="1">
      <c r="B47" s="24">
        <v>1</v>
      </c>
      <c r="C47" s="4" t="s">
        <v>47</v>
      </c>
      <c r="D47" t="s">
        <v>127</v>
      </c>
      <c r="E47" s="11"/>
      <c r="F47" s="11"/>
      <c r="G47" s="11"/>
      <c r="H47" s="11"/>
      <c r="I47" s="11"/>
      <c r="J47" s="11"/>
      <c r="K47" s="11"/>
      <c r="L47" s="11"/>
      <c r="P47" s="7"/>
    </row>
    <row r="48" spans="1:54" s="9" customFormat="1">
      <c r="B48" s="3"/>
      <c r="C48" s="4"/>
      <c r="D48" s="13" t="s">
        <v>128</v>
      </c>
      <c r="E48"/>
      <c r="F48"/>
      <c r="G48"/>
      <c r="H48"/>
      <c r="I48"/>
      <c r="J48"/>
      <c r="K48"/>
      <c r="L48"/>
      <c r="M48"/>
      <c r="N48"/>
      <c r="O48" s="5">
        <v>1</v>
      </c>
      <c r="P48" s="7" t="s">
        <v>41</v>
      </c>
    </row>
    <row r="49" spans="1:25" s="9" customFormat="1">
      <c r="B49" s="17">
        <v>1</v>
      </c>
      <c r="C49" s="4" t="s">
        <v>47</v>
      </c>
      <c r="D49" s="12" t="s">
        <v>58</v>
      </c>
      <c r="E49"/>
      <c r="F49"/>
      <c r="G49"/>
      <c r="H49"/>
      <c r="I49"/>
      <c r="J49"/>
      <c r="K49"/>
      <c r="L49"/>
      <c r="M49"/>
      <c r="N49"/>
      <c r="O49" s="11"/>
      <c r="P49" s="7"/>
    </row>
    <row r="50" spans="1:25" s="9" customFormat="1">
      <c r="B50" s="25"/>
      <c r="C50" s="7"/>
      <c r="D50" s="8" t="s">
        <v>57</v>
      </c>
      <c r="M50" s="5">
        <v>1</v>
      </c>
      <c r="N50" s="5">
        <v>2</v>
      </c>
      <c r="Q50" s="5">
        <v>3</v>
      </c>
      <c r="R50" s="5">
        <v>4</v>
      </c>
      <c r="S50" s="5">
        <v>5</v>
      </c>
      <c r="T50" s="5">
        <v>6</v>
      </c>
    </row>
    <row r="51" spans="1:25" s="9" customFormat="1">
      <c r="B51" s="25">
        <v>1</v>
      </c>
      <c r="C51" s="4" t="s">
        <v>47</v>
      </c>
      <c r="D51" s="12" t="s">
        <v>60</v>
      </c>
      <c r="M51" s="11"/>
      <c r="N51" s="11"/>
      <c r="Q51" s="11"/>
      <c r="R51" s="11"/>
      <c r="S51" s="11"/>
      <c r="T51" s="11"/>
    </row>
    <row r="52" spans="1:25" s="9" customFormat="1">
      <c r="B52" s="25">
        <v>1</v>
      </c>
      <c r="C52" s="4" t="s">
        <v>47</v>
      </c>
      <c r="D52" s="12" t="s">
        <v>48</v>
      </c>
      <c r="M52" s="11"/>
      <c r="N52" s="11"/>
      <c r="Q52" s="11"/>
      <c r="R52" s="11"/>
      <c r="S52" s="11"/>
      <c r="T52" s="11"/>
    </row>
    <row r="53" spans="1:25" s="9" customFormat="1">
      <c r="B53" s="25">
        <v>1</v>
      </c>
      <c r="C53" s="4" t="s">
        <v>47</v>
      </c>
      <c r="D53" s="12" t="s">
        <v>73</v>
      </c>
      <c r="M53" s="11"/>
      <c r="N53" s="11"/>
      <c r="Q53" s="11"/>
      <c r="R53" s="11"/>
      <c r="S53" s="11"/>
      <c r="T53" s="11"/>
    </row>
    <row r="54" spans="1:25" s="9" customFormat="1">
      <c r="B54" s="24">
        <v>1</v>
      </c>
      <c r="C54" s="4" t="s">
        <v>47</v>
      </c>
      <c r="D54" s="12" t="s">
        <v>66</v>
      </c>
      <c r="M54" s="11"/>
      <c r="N54" s="11"/>
      <c r="Q54" s="11"/>
      <c r="R54" s="11"/>
      <c r="S54" s="11"/>
      <c r="T54" s="11"/>
    </row>
    <row r="55" spans="1:25" s="9" customFormat="1">
      <c r="B55" s="26">
        <v>1</v>
      </c>
      <c r="C55" s="4" t="s">
        <v>47</v>
      </c>
      <c r="D55" s="27" t="s">
        <v>77</v>
      </c>
      <c r="M55" s="31"/>
      <c r="N55" s="31"/>
      <c r="P55" s="7"/>
      <c r="Q55" s="31"/>
      <c r="R55" s="31"/>
      <c r="S55" s="31"/>
      <c r="T55" s="31"/>
    </row>
    <row r="56" spans="1:25" s="9" customFormat="1">
      <c r="B56" s="26">
        <v>1</v>
      </c>
      <c r="C56" s="4" t="s">
        <v>47</v>
      </c>
      <c r="D56" s="27" t="s">
        <v>46</v>
      </c>
      <c r="M56" s="31"/>
      <c r="N56" s="31"/>
      <c r="P56" s="7"/>
      <c r="Q56" s="31"/>
      <c r="R56" s="31"/>
      <c r="S56" s="31"/>
      <c r="T56" s="31"/>
    </row>
    <row r="57" spans="1:25" s="9" customFormat="1">
      <c r="B57" s="26">
        <v>1</v>
      </c>
      <c r="C57" s="4" t="s">
        <v>47</v>
      </c>
      <c r="D57" s="27" t="s">
        <v>61</v>
      </c>
      <c r="M57" s="31"/>
      <c r="N57" s="31"/>
      <c r="P57" s="7"/>
      <c r="Q57" s="31"/>
      <c r="R57" s="31"/>
      <c r="S57" s="31"/>
      <c r="T57" s="31"/>
    </row>
    <row r="58" spans="1:25" s="9" customFormat="1">
      <c r="B58" s="26"/>
      <c r="C58" s="7"/>
      <c r="D58" s="8" t="s">
        <v>59</v>
      </c>
      <c r="P58" s="7"/>
      <c r="U58" s="5">
        <v>1</v>
      </c>
      <c r="V58" s="5">
        <v>2</v>
      </c>
      <c r="W58" s="5">
        <v>3</v>
      </c>
      <c r="X58" s="5">
        <v>4</v>
      </c>
      <c r="Y58" s="5">
        <v>5</v>
      </c>
    </row>
    <row r="59" spans="1:25" s="9" customFormat="1">
      <c r="B59" s="26">
        <v>1</v>
      </c>
      <c r="C59" s="4" t="s">
        <v>47</v>
      </c>
      <c r="D59" s="27" t="s">
        <v>44</v>
      </c>
      <c r="P59" s="7"/>
      <c r="U59" s="11"/>
      <c r="V59" s="11"/>
      <c r="W59" s="11"/>
      <c r="X59" s="11"/>
      <c r="Y59" s="11"/>
    </row>
    <row r="60" spans="1:25" s="9" customFormat="1">
      <c r="B60" s="26">
        <v>1</v>
      </c>
      <c r="C60" s="4" t="s">
        <v>47</v>
      </c>
      <c r="D60" s="27" t="s">
        <v>129</v>
      </c>
      <c r="P60" s="7"/>
      <c r="U60" s="11"/>
      <c r="V60" s="11"/>
      <c r="W60" s="11"/>
      <c r="X60" s="11"/>
      <c r="Y60" s="11"/>
    </row>
    <row r="61" spans="1:25" s="9" customFormat="1">
      <c r="B61" s="24">
        <v>1</v>
      </c>
      <c r="C61" s="4" t="s">
        <v>47</v>
      </c>
      <c r="D61" s="27" t="s">
        <v>62</v>
      </c>
      <c r="P61" s="7"/>
      <c r="U61" s="11"/>
      <c r="V61" s="11"/>
      <c r="W61" s="11"/>
      <c r="X61" s="11"/>
      <c r="Y61" s="11"/>
    </row>
    <row r="62" spans="1:25" s="9" customFormat="1">
      <c r="B62" s="24">
        <v>1</v>
      </c>
      <c r="C62" s="4" t="s">
        <v>47</v>
      </c>
      <c r="D62" s="29" t="s">
        <v>49</v>
      </c>
      <c r="P62" s="7"/>
      <c r="U62" s="11"/>
      <c r="V62" s="11"/>
      <c r="W62" s="11"/>
      <c r="X62" s="11"/>
      <c r="Y62" s="11"/>
    </row>
    <row r="63" spans="1:25" s="9" customFormat="1">
      <c r="A63" s="23"/>
      <c r="B63" s="24">
        <v>1</v>
      </c>
      <c r="C63" s="4" t="s">
        <v>47</v>
      </c>
      <c r="D63" s="29" t="s">
        <v>130</v>
      </c>
      <c r="P63" s="7"/>
      <c r="U63" s="11"/>
      <c r="V63" s="11"/>
      <c r="W63" s="11"/>
      <c r="X63" s="11"/>
      <c r="Y63" s="11"/>
    </row>
    <row r="64" spans="1:25" s="9" customFormat="1">
      <c r="B64" s="24">
        <v>0.5</v>
      </c>
      <c r="C64" s="4" t="s">
        <v>47</v>
      </c>
      <c r="D64" s="29" t="s">
        <v>69</v>
      </c>
      <c r="P64" s="7"/>
      <c r="U64" s="11"/>
      <c r="V64" s="11"/>
      <c r="W64" s="11"/>
      <c r="X64" s="11"/>
      <c r="Y64" s="11"/>
    </row>
    <row r="65" spans="2:16" s="9" customFormat="1">
      <c r="B65" s="25" t="s">
        <v>85</v>
      </c>
      <c r="C65" s="7"/>
      <c r="P65" s="7"/>
    </row>
    <row r="66" spans="2:16" s="9" customFormat="1">
      <c r="B66" s="24"/>
      <c r="C66" s="7"/>
      <c r="D66" s="23"/>
      <c r="P66" s="7"/>
    </row>
    <row r="67" spans="2:16" s="9" customFormat="1">
      <c r="B67" s="25"/>
      <c r="C67" s="7"/>
      <c r="P67" s="7"/>
    </row>
    <row r="68" spans="2:16" s="9" customFormat="1">
      <c r="B68" s="25"/>
      <c r="C68" s="7"/>
      <c r="P68" s="7"/>
    </row>
    <row r="69" spans="2:16" s="9" customFormat="1">
      <c r="B69" s="25"/>
      <c r="C69" s="7"/>
      <c r="P69" s="7"/>
    </row>
    <row r="70" spans="2:16" s="9" customFormat="1">
      <c r="B70" s="25"/>
      <c r="C70" s="7"/>
      <c r="P70" s="7"/>
    </row>
    <row r="71" spans="2:16" s="9" customFormat="1">
      <c r="B71" s="25"/>
      <c r="C71" s="7"/>
      <c r="P71" s="7"/>
    </row>
    <row r="72" spans="2:16" s="9" customFormat="1">
      <c r="B72" s="25"/>
      <c r="C72" s="7"/>
      <c r="P72" s="7"/>
    </row>
    <row r="73" spans="2:16" s="9" customFormat="1">
      <c r="B73" s="24"/>
      <c r="C73" s="7"/>
      <c r="D73" s="23"/>
      <c r="P73" s="7"/>
    </row>
    <row r="74" spans="2:16" s="9" customFormat="1">
      <c r="B74" s="26"/>
      <c r="C74" s="7"/>
      <c r="D74" s="27"/>
      <c r="P74" s="7"/>
    </row>
    <row r="75" spans="2:16" s="9" customFormat="1">
      <c r="B75" s="26"/>
      <c r="C75" s="7"/>
      <c r="D75" s="27"/>
      <c r="P75" s="7"/>
    </row>
    <row r="76" spans="2:16" s="9" customFormat="1">
      <c r="B76" s="26"/>
      <c r="C76" s="7"/>
      <c r="D76" s="27"/>
      <c r="P76" s="7"/>
    </row>
    <row r="77" spans="2:16" s="9" customFormat="1">
      <c r="B77" s="26"/>
      <c r="C77" s="7"/>
      <c r="D77" s="27"/>
      <c r="P77" s="7"/>
    </row>
    <row r="78" spans="2:16" s="9" customFormat="1">
      <c r="B78" s="26"/>
      <c r="C78" s="7"/>
      <c r="D78" s="27"/>
      <c r="P78" s="7"/>
    </row>
    <row r="79" spans="2:16" s="9" customFormat="1">
      <c r="B79" s="26"/>
      <c r="C79" s="7"/>
      <c r="D79" s="27"/>
      <c r="P79" s="7"/>
    </row>
    <row r="80" spans="2:16" s="9" customFormat="1">
      <c r="C80" s="7"/>
      <c r="D80" s="27"/>
      <c r="P80" s="7"/>
    </row>
    <row r="81" spans="1:16" s="9" customFormat="1">
      <c r="C81" s="7"/>
      <c r="D81" s="27"/>
      <c r="P81" s="7"/>
    </row>
    <row r="82" spans="1:16" s="9" customFormat="1">
      <c r="A82" s="23"/>
      <c r="C82" s="7"/>
      <c r="D82" s="23"/>
      <c r="P82" s="7"/>
    </row>
    <row r="83" spans="1:16" s="9" customFormat="1">
      <c r="C83" s="7"/>
      <c r="D83" s="23"/>
      <c r="P83" s="7"/>
    </row>
    <row r="84" spans="1:16" s="9" customFormat="1">
      <c r="B84" s="26"/>
      <c r="C84" s="7"/>
      <c r="D84" s="27"/>
      <c r="P84" s="7"/>
    </row>
    <row r="85" spans="1:16" s="9" customFormat="1">
      <c r="B85" s="26"/>
      <c r="C85" s="7"/>
      <c r="D85" s="27"/>
      <c r="P85" s="7"/>
    </row>
    <row r="86" spans="1:16" s="9" customFormat="1">
      <c r="B86" s="26"/>
      <c r="C86" s="7"/>
      <c r="D86" s="27"/>
      <c r="P86" s="7"/>
    </row>
    <row r="87" spans="1:16" s="9" customFormat="1">
      <c r="B87" s="26"/>
      <c r="C87" s="7"/>
      <c r="D87" s="27"/>
      <c r="P87" s="7"/>
    </row>
    <row r="88" spans="1:16" s="9" customFormat="1">
      <c r="B88" s="26"/>
      <c r="C88" s="7"/>
      <c r="D88" s="27"/>
      <c r="P88" s="7"/>
    </row>
    <row r="89" spans="1:16" s="9" customFormat="1">
      <c r="B89" s="26"/>
      <c r="C89" s="7"/>
      <c r="D89" s="27"/>
      <c r="P89" s="7"/>
    </row>
    <row r="90" spans="1:16" s="9" customFormat="1">
      <c r="B90" s="26"/>
      <c r="C90" s="7"/>
      <c r="D90" s="27"/>
      <c r="P90" s="7"/>
    </row>
    <row r="91" spans="1:16" s="9" customFormat="1">
      <c r="B91" s="26"/>
      <c r="C91" s="7"/>
      <c r="D91" s="27"/>
      <c r="P91" s="7"/>
    </row>
    <row r="92" spans="1:16" s="9" customFormat="1">
      <c r="B92" s="26"/>
      <c r="C92" s="7"/>
      <c r="D92" s="27"/>
      <c r="P92" s="7"/>
    </row>
    <row r="93" spans="1:16" s="9" customFormat="1">
      <c r="B93" s="26"/>
      <c r="C93" s="7"/>
      <c r="D93" s="27"/>
      <c r="P93" s="7"/>
    </row>
    <row r="94" spans="1:16" s="9" customFormat="1">
      <c r="B94" s="26"/>
      <c r="C94" s="7"/>
      <c r="D94" s="27"/>
      <c r="P94" s="7"/>
    </row>
    <row r="95" spans="1:16" s="9" customFormat="1">
      <c r="B95" s="26"/>
      <c r="C95" s="7"/>
      <c r="D95" s="27"/>
      <c r="P95" s="7"/>
    </row>
    <row r="96" spans="1:16" s="9" customFormat="1">
      <c r="C96" s="7"/>
      <c r="D96" s="23"/>
      <c r="P96" s="7"/>
    </row>
    <row r="97" spans="1:16" s="9" customFormat="1">
      <c r="B97" s="26"/>
      <c r="C97" s="7"/>
      <c r="D97" s="27"/>
      <c r="P97" s="7"/>
    </row>
    <row r="98" spans="1:16" s="9" customFormat="1">
      <c r="C98" s="7"/>
      <c r="D98" s="27"/>
      <c r="P98" s="7"/>
    </row>
    <row r="99" spans="1:16" s="9" customFormat="1">
      <c r="C99" s="7"/>
      <c r="D99" s="27"/>
      <c r="P99" s="7"/>
    </row>
    <row r="100" spans="1:16" s="9" customFormat="1">
      <c r="A100" s="23"/>
      <c r="C100" s="7"/>
      <c r="D100" s="23"/>
      <c r="P100" s="7"/>
    </row>
    <row r="101" spans="1:16" s="9" customFormat="1">
      <c r="C101" s="7"/>
      <c r="D101" s="28"/>
      <c r="P101" s="7"/>
    </row>
    <row r="102" spans="1:16" s="9" customFormat="1">
      <c r="B102" s="26"/>
      <c r="C102" s="7"/>
      <c r="D102" s="29"/>
      <c r="P102" s="7"/>
    </row>
    <row r="103" spans="1:16" s="9" customFormat="1">
      <c r="B103" s="26"/>
      <c r="C103" s="7"/>
      <c r="D103" s="29"/>
      <c r="P103" s="7"/>
    </row>
    <row r="104" spans="1:16" s="9" customFormat="1">
      <c r="B104" s="26"/>
      <c r="C104" s="7"/>
      <c r="D104" s="29"/>
      <c r="P104" s="7"/>
    </row>
    <row r="105" spans="1:16" s="9" customFormat="1">
      <c r="B105" s="26"/>
      <c r="C105" s="7"/>
      <c r="D105" s="29"/>
      <c r="P105" s="7"/>
    </row>
    <row r="106" spans="1:16" s="9" customFormat="1">
      <c r="B106" s="26"/>
      <c r="C106" s="7"/>
      <c r="D106" s="29"/>
      <c r="P106" s="7"/>
    </row>
    <row r="107" spans="1:16" s="9" customFormat="1">
      <c r="B107" s="26"/>
      <c r="C107" s="7"/>
      <c r="D107" s="29"/>
      <c r="P107" s="7"/>
    </row>
    <row r="108" spans="1:16" s="9" customFormat="1">
      <c r="B108" s="26"/>
      <c r="C108" s="7"/>
      <c r="D108" s="29"/>
      <c r="P108" s="7"/>
    </row>
    <row r="109" spans="1:16" s="9" customFormat="1">
      <c r="B109" s="26"/>
      <c r="C109" s="7"/>
      <c r="D109" s="29"/>
      <c r="P109" s="7"/>
    </row>
    <row r="110" spans="1:16" s="9" customFormat="1">
      <c r="B110" s="25"/>
      <c r="C110" s="7"/>
      <c r="D110" s="29"/>
      <c r="P110" s="7"/>
    </row>
    <row r="111" spans="1:16" s="9" customFormat="1">
      <c r="B111" s="25"/>
      <c r="C111" s="7"/>
      <c r="D111" s="29"/>
      <c r="P111" s="7"/>
    </row>
    <row r="112" spans="1:16" s="9" customFormat="1">
      <c r="B112" s="25"/>
      <c r="C112" s="7"/>
      <c r="D112" s="28"/>
      <c r="P112" s="7"/>
    </row>
    <row r="113" spans="2:18" s="9" customFormat="1">
      <c r="B113" s="26"/>
      <c r="C113" s="7"/>
      <c r="D113" s="29"/>
      <c r="P113" s="7"/>
    </row>
    <row r="114" spans="2:18" s="9" customFormat="1">
      <c r="C114" s="7"/>
      <c r="D114" s="28"/>
      <c r="P114" s="7"/>
      <c r="Q114" s="27"/>
      <c r="R114" s="27"/>
    </row>
    <row r="115" spans="2:18" s="9" customFormat="1">
      <c r="B115" s="26"/>
      <c r="C115" s="7"/>
      <c r="D115" s="29"/>
      <c r="P115" s="7"/>
    </row>
    <row r="116" spans="2:18" s="9" customFormat="1">
      <c r="B116" s="26"/>
      <c r="C116" s="7"/>
      <c r="D116" s="29"/>
      <c r="P116" s="7"/>
    </row>
    <row r="117" spans="2:18" s="9" customFormat="1">
      <c r="B117" s="26"/>
      <c r="C117" s="7"/>
      <c r="D117" s="29"/>
      <c r="P117" s="7"/>
    </row>
    <row r="118" spans="2:18" s="9" customFormat="1">
      <c r="B118" s="26"/>
      <c r="C118" s="7"/>
      <c r="D118" s="29"/>
      <c r="P118" s="7"/>
    </row>
    <row r="119" spans="2:18" s="9" customFormat="1">
      <c r="B119" s="26"/>
      <c r="C119" s="7"/>
      <c r="D119" s="29"/>
      <c r="P119" s="7"/>
    </row>
    <row r="120" spans="2:18" s="9" customFormat="1">
      <c r="B120" s="26"/>
      <c r="C120" s="7"/>
      <c r="D120" s="29"/>
      <c r="P120" s="7"/>
    </row>
    <row r="121" spans="2:18" s="9" customFormat="1">
      <c r="B121" s="26"/>
      <c r="C121" s="7"/>
      <c r="D121" s="29"/>
      <c r="P121" s="7"/>
    </row>
    <row r="122" spans="2:18" s="9" customFormat="1">
      <c r="B122" s="26"/>
      <c r="C122" s="7"/>
      <c r="D122" s="29"/>
      <c r="P122" s="7"/>
    </row>
    <row r="123" spans="2:18" s="9" customFormat="1">
      <c r="B123" s="25"/>
      <c r="C123" s="7"/>
      <c r="D123" s="29"/>
      <c r="P123" s="7"/>
    </row>
    <row r="124" spans="2:18" s="9" customFormat="1">
      <c r="B124" s="25"/>
      <c r="C124" s="7"/>
      <c r="D124" s="29"/>
      <c r="P124" s="7"/>
    </row>
    <row r="125" spans="2:18" s="9" customFormat="1">
      <c r="B125" s="25"/>
      <c r="C125" s="7"/>
      <c r="D125" s="29"/>
      <c r="P125" s="7"/>
    </row>
    <row r="126" spans="2:18" s="9" customFormat="1">
      <c r="B126" s="25"/>
      <c r="C126" s="7"/>
      <c r="D126" s="29"/>
      <c r="P126" s="7"/>
    </row>
    <row r="127" spans="2:18" s="9" customFormat="1">
      <c r="C127" s="7"/>
      <c r="P127" s="7"/>
    </row>
    <row r="128" spans="2:18" s="9" customFormat="1">
      <c r="C128" s="7"/>
      <c r="P128" s="7"/>
    </row>
    <row r="129" spans="1:16" s="9" customFormat="1">
      <c r="C129" s="7"/>
      <c r="D129" s="23"/>
      <c r="P129" s="7"/>
    </row>
    <row r="130" spans="1:16" s="9" customFormat="1">
      <c r="A130" s="23"/>
      <c r="C130" s="7"/>
      <c r="D130" s="28"/>
      <c r="P130" s="7"/>
    </row>
    <row r="131" spans="1:16" s="9" customFormat="1">
      <c r="B131" s="25"/>
      <c r="C131" s="7"/>
      <c r="P131" s="7"/>
    </row>
    <row r="132" spans="1:16" s="9" customFormat="1">
      <c r="B132" s="25"/>
      <c r="C132" s="7"/>
      <c r="P132" s="7"/>
    </row>
    <row r="133" spans="1:16" s="9" customFormat="1">
      <c r="B133" s="25"/>
      <c r="C133" s="7"/>
      <c r="P133" s="7"/>
    </row>
    <row r="134" spans="1:16" s="9" customFormat="1">
      <c r="B134" s="24"/>
      <c r="C134" s="7"/>
      <c r="D134" s="28"/>
      <c r="P134" s="7"/>
    </row>
    <row r="135" spans="1:16" s="9" customFormat="1">
      <c r="B135" s="25"/>
      <c r="C135" s="7"/>
      <c r="P135" s="7"/>
    </row>
    <row r="136" spans="1:16" s="9" customFormat="1">
      <c r="B136" s="25"/>
      <c r="C136" s="7"/>
      <c r="P136" s="7"/>
    </row>
    <row r="137" spans="1:16" s="9" customFormat="1">
      <c r="B137" s="25"/>
      <c r="C137" s="7"/>
      <c r="P137" s="7"/>
    </row>
    <row r="138" spans="1:16" s="9" customFormat="1">
      <c r="B138" s="25"/>
      <c r="C138" s="7"/>
      <c r="P138" s="7"/>
    </row>
    <row r="139" spans="1:16" s="9" customFormat="1">
      <c r="B139" s="25"/>
      <c r="C139" s="7"/>
      <c r="P139" s="7"/>
    </row>
    <row r="140" spans="1:16" s="9" customFormat="1">
      <c r="B140" s="25"/>
      <c r="C140" s="7"/>
      <c r="P140" s="7"/>
    </row>
    <row r="141" spans="1:16" s="9" customFormat="1">
      <c r="B141" s="25"/>
      <c r="C141" s="7"/>
      <c r="P141" s="7"/>
    </row>
    <row r="142" spans="1:16" s="9" customFormat="1">
      <c r="B142" s="24"/>
      <c r="C142" s="7"/>
      <c r="D142" s="28"/>
      <c r="P142" s="7"/>
    </row>
    <row r="143" spans="1:16" s="9" customFormat="1">
      <c r="B143" s="25"/>
      <c r="C143" s="7"/>
      <c r="P143" s="7"/>
    </row>
    <row r="144" spans="1:16" s="9" customFormat="1">
      <c r="B144" s="25"/>
      <c r="C144" s="7"/>
      <c r="P144" s="7"/>
    </row>
    <row r="145" spans="1:16" s="9" customFormat="1">
      <c r="B145" s="25"/>
      <c r="C145" s="7"/>
      <c r="P145" s="7"/>
    </row>
    <row r="146" spans="1:16" s="9" customFormat="1">
      <c r="B146" s="25"/>
      <c r="C146" s="7"/>
      <c r="P146" s="7"/>
    </row>
    <row r="147" spans="1:16" s="9" customFormat="1">
      <c r="B147" s="25"/>
      <c r="C147" s="7"/>
      <c r="P147" s="7"/>
    </row>
    <row r="148" spans="1:16" s="9" customFormat="1">
      <c r="B148" s="25"/>
      <c r="C148" s="7"/>
      <c r="P148" s="7"/>
    </row>
    <row r="149" spans="1:16" s="9" customFormat="1">
      <c r="B149" s="25"/>
      <c r="C149" s="7"/>
      <c r="P149" s="7"/>
    </row>
    <row r="150" spans="1:16" s="9" customFormat="1">
      <c r="C150" s="7"/>
      <c r="D150" s="29"/>
      <c r="P150" s="7"/>
    </row>
    <row r="151" spans="1:16" s="9" customFormat="1">
      <c r="A151" s="23"/>
      <c r="C151" s="7"/>
      <c r="D151" s="23"/>
      <c r="P151" s="7"/>
    </row>
    <row r="152" spans="1:16" s="9" customFormat="1">
      <c r="C152" s="7"/>
      <c r="D152" s="28"/>
      <c r="P152" s="7"/>
    </row>
    <row r="153" spans="1:16" s="9" customFormat="1">
      <c r="B153" s="25"/>
      <c r="C153" s="7"/>
      <c r="P153" s="7"/>
    </row>
    <row r="154" spans="1:16" s="9" customFormat="1">
      <c r="B154" s="25"/>
      <c r="C154" s="7"/>
      <c r="P154" s="7"/>
    </row>
    <row r="155" spans="1:16" s="9" customFormat="1">
      <c r="B155" s="25"/>
      <c r="C155" s="7"/>
      <c r="P155" s="7"/>
    </row>
    <row r="156" spans="1:16" s="9" customFormat="1">
      <c r="B156" s="24"/>
      <c r="C156" s="7"/>
      <c r="D156" s="28"/>
      <c r="P156" s="7"/>
    </row>
    <row r="157" spans="1:16" s="9" customFormat="1">
      <c r="B157" s="25"/>
      <c r="C157" s="7"/>
      <c r="P157" s="7"/>
    </row>
    <row r="158" spans="1:16" s="9" customFormat="1">
      <c r="B158" s="25"/>
      <c r="C158" s="7"/>
      <c r="P158" s="7"/>
    </row>
    <row r="159" spans="1:16" s="9" customFormat="1">
      <c r="B159" s="25"/>
      <c r="C159" s="7"/>
      <c r="P159" s="7"/>
    </row>
    <row r="160" spans="1:16" s="9" customFormat="1">
      <c r="B160" s="25"/>
      <c r="C160" s="7"/>
      <c r="P160" s="7"/>
    </row>
    <row r="161" spans="2:16" s="9" customFormat="1">
      <c r="B161" s="25"/>
      <c r="C161" s="7"/>
      <c r="P161" s="7"/>
    </row>
    <row r="162" spans="2:16" s="9" customFormat="1">
      <c r="B162" s="25"/>
      <c r="C162" s="7"/>
      <c r="P162" s="7"/>
    </row>
    <row r="163" spans="2:16" s="9" customFormat="1">
      <c r="B163" s="25"/>
      <c r="C163" s="7"/>
      <c r="P163" s="7"/>
    </row>
    <row r="164" spans="2:16" s="9" customFormat="1">
      <c r="B164" s="24"/>
      <c r="C164" s="7"/>
      <c r="D164" s="28"/>
      <c r="P164" s="7"/>
    </row>
    <row r="165" spans="2:16" s="9" customFormat="1">
      <c r="B165" s="25"/>
      <c r="C165" s="7"/>
      <c r="P165" s="7"/>
    </row>
    <row r="166" spans="2:16" s="9" customFormat="1">
      <c r="B166" s="25"/>
      <c r="C166" s="7"/>
      <c r="P166" s="7"/>
    </row>
    <row r="167" spans="2:16" s="9" customFormat="1">
      <c r="B167" s="25"/>
      <c r="C167" s="7"/>
      <c r="P167" s="7"/>
    </row>
    <row r="168" spans="2:16" s="9" customFormat="1">
      <c r="B168" s="25"/>
      <c r="C168" s="7"/>
      <c r="P168" s="7"/>
    </row>
    <row r="169" spans="2:16" s="9" customFormat="1">
      <c r="B169" s="25"/>
      <c r="C169" s="7"/>
      <c r="P169" s="7"/>
    </row>
    <row r="170" spans="2:16" s="9" customFormat="1">
      <c r="B170" s="25"/>
      <c r="C170" s="7"/>
      <c r="P170" s="7"/>
    </row>
    <row r="171" spans="2:16" s="9" customFormat="1">
      <c r="B171" s="25"/>
      <c r="C171" s="7"/>
      <c r="P171" s="7"/>
    </row>
    <row r="172" spans="2:16" s="9" customFormat="1">
      <c r="C172" s="7"/>
      <c r="D172" s="29"/>
      <c r="P172" s="7"/>
    </row>
    <row r="173" spans="2:16" s="9" customFormat="1">
      <c r="C173" s="7"/>
      <c r="P173" s="7"/>
    </row>
    <row r="174" spans="2:16" s="9" customFormat="1">
      <c r="C174" s="7"/>
      <c r="P174" s="7"/>
    </row>
    <row r="175" spans="2:16" s="9" customFormat="1">
      <c r="C175" s="7"/>
      <c r="P175" s="7"/>
    </row>
    <row r="176" spans="2:16" s="9" customFormat="1">
      <c r="C176" s="7"/>
      <c r="P176" s="7"/>
    </row>
    <row r="177" spans="3:16" s="9" customFormat="1">
      <c r="C177" s="7"/>
      <c r="P177" s="7"/>
    </row>
    <row r="178" spans="3:16" s="9" customFormat="1">
      <c r="C178" s="7"/>
      <c r="P178" s="7"/>
    </row>
    <row r="179" spans="3:16" s="9" customFormat="1">
      <c r="C179" s="7"/>
      <c r="P179" s="7"/>
    </row>
    <row r="180" spans="3:16" s="9" customFormat="1">
      <c r="C180" s="7"/>
      <c r="P180" s="7"/>
    </row>
    <row r="181" spans="3:16" s="9" customFormat="1">
      <c r="C181" s="7"/>
      <c r="P181" s="7"/>
    </row>
  </sheetData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Model</vt:lpstr>
      <vt:lpstr>Faculty Info</vt:lpstr>
      <vt:lpstr>2013 Calendar - CR</vt:lpstr>
      <vt:lpstr>2013 Calendar - NIC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Artavia</dc:creator>
  <cp:lastModifiedBy>Roberto Artavia</cp:lastModifiedBy>
  <dcterms:created xsi:type="dcterms:W3CDTF">2012-11-13T16:46:54Z</dcterms:created>
  <dcterms:modified xsi:type="dcterms:W3CDTF">2012-12-17T16:14:18Z</dcterms:modified>
</cp:coreProperties>
</file>